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215" windowWidth="20625" windowHeight="4080" activeTab="3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8"/>
    <externalReference r:id="rId9"/>
    <externalReference r:id="rId10"/>
  </externalReferences>
  <definedNames>
    <definedName name="AS2DocOpenMode" hidden="1">"AS2DocumentEdit"</definedName>
    <definedName name="newName" hidden="1">{#N/A,#N/A,FALSE,"Aging Summary";#N/A,#N/A,FALSE,"Ratio Analysis";#N/A,#N/A,FALSE,"Test 120 Day Accts";#N/A,#N/A,FALSE,"Tickmarks"}</definedName>
    <definedName name="_xlnm.Print_Area" localSheetId="0">'Cover '!$A$1:$H$50</definedName>
    <definedName name="_xlnm.Print_Area" localSheetId="3">'SCF'!$A$1:$E$68</definedName>
    <definedName name="_xlnm.Print_Area" localSheetId="1">'SCI'!$A$1:$G$63</definedName>
    <definedName name="_xlnm.Print_Area" localSheetId="4">'SEQ'!$A$1:$U$62</definedName>
    <definedName name="_xlnm.Print_Area" localSheetId="2">'SFP'!$A$1:$G$75</definedName>
    <definedName name="_xlnm.Print_Titles" localSheetId="1">'SCI'!$1:$2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'SCF'!$F:$IV</definedName>
    <definedName name="Z_0C92A18C_82C1_43C8_B8D2_6F7E21DEB0D9_.wvu.Cols" localSheetId="4" hidden="1">'SEQ'!#REF!</definedName>
    <definedName name="Z_0C92A18C_82C1_43C8_B8D2_6F7E21DEB0D9_.wvu.Rows" localSheetId="3" hidden="1">'SCF'!$72:$65536</definedName>
    <definedName name="Z_2BD2C2C3_AF9C_11D6_9CEF_00D009775214_.wvu.Cols" localSheetId="3" hidden="1">'SCF'!$F:$IV</definedName>
    <definedName name="Z_2BD2C2C3_AF9C_11D6_9CEF_00D009775214_.wvu.Cols" localSheetId="4" hidden="1">'SEQ'!#REF!</definedName>
    <definedName name="Z_2BD2C2C3_AF9C_11D6_9CEF_00D009775214_.wvu.PrintArea" localSheetId="3" hidden="1">'SCF'!$A$1:$E$41</definedName>
    <definedName name="Z_2BD2C2C3_AF9C_11D6_9CEF_00D009775214_.wvu.Rows" localSheetId="3" hidden="1">'SCF'!$70:$65536</definedName>
    <definedName name="Z_3DF3D3DF_0C20_498D_AC7F_CE0D39724717_.wvu.Cols" localSheetId="3" hidden="1">'SCF'!$F:$IV</definedName>
    <definedName name="Z_3DF3D3DF_0C20_498D_AC7F_CE0D39724717_.wvu.Cols" localSheetId="4" hidden="1">'SEQ'!#REF!</definedName>
    <definedName name="Z_3DF3D3DF_0C20_498D_AC7F_CE0D39724717_.wvu.Rows" localSheetId="3" hidden="1">'SCF'!$72:$65536,'SCF'!$55:$56</definedName>
    <definedName name="Z_92AC9888_5B7E_11D6_9CEE_00D009757B57_.wvu.Cols" localSheetId="3" hidden="1">'SCF'!$F:$F</definedName>
    <definedName name="Z_9656BBF7_C4A3_41EC_B0C6_A21B380E3C2F_.wvu.Cols" localSheetId="3" hidden="1">'SCF'!$F:$F</definedName>
    <definedName name="Z_9656BBF7_C4A3_41EC_B0C6_A21B380E3C2F_.wvu.Cols" localSheetId="4" hidden="1">'SEQ'!#REF!</definedName>
    <definedName name="Z_9656BBF7_C4A3_41EC_B0C6_A21B380E3C2F_.wvu.PrintArea" localSheetId="4" hidden="1">'SEQ'!$A$1:$Q$54</definedName>
    <definedName name="Z_9656BBF7_C4A3_41EC_B0C6_A21B380E3C2F_.wvu.Rows" localSheetId="3" hidden="1">'SCF'!$72:$65536,'SCF'!$55:$56</definedName>
    <definedName name="Z_B4814C20_4CCB_4B35_83BE_734D71D6AD11_.wvu.Cols" localSheetId="0" hidden="1">'Cover '!$J:$IV</definedName>
    <definedName name="Z_B4814C20_4CCB_4B35_83BE_734D71D6AD11_.wvu.Rows" localSheetId="0" hidden="1">'Cover '!$70:$65536</definedName>
    <definedName name="Z_E6152AE8_B121_433B_AF57_E0B7ED5C69D1_.wvu.Cols" localSheetId="0" hidden="1">'Cover '!$J:$IV</definedName>
    <definedName name="Z_E6152AE8_B121_433B_AF57_E0B7ED5C69D1_.wvu.Rows" localSheetId="0" hidden="1">'Cover '!$70:$65536</definedName>
  </definedNames>
  <calcPr fullCalcOnLoad="1"/>
</workbook>
</file>

<file path=xl/sharedStrings.xml><?xml version="1.0" encoding="utf-8"?>
<sst xmlns="http://schemas.openxmlformats.org/spreadsheetml/2006/main" count="247" uniqueCount="205">
  <si>
    <t>BGN'000</t>
  </si>
  <si>
    <t>14, 15</t>
  </si>
  <si>
    <t>SOPHARMA GROUP</t>
  </si>
  <si>
    <t>Ognian Donev, PhD</t>
  </si>
  <si>
    <t>Finance Director:</t>
  </si>
  <si>
    <t>Boris Borisov</t>
  </si>
  <si>
    <t>Yordanka Petkova</t>
  </si>
  <si>
    <t>Attachments</t>
  </si>
  <si>
    <t>Revenue</t>
  </si>
  <si>
    <t>Other operating income/(losses), net</t>
  </si>
  <si>
    <t>Changes in inventories of finished goods and work in progress</t>
  </si>
  <si>
    <t>Expenses on materials</t>
  </si>
  <si>
    <t>Hired services expense</t>
  </si>
  <si>
    <t>Employee benefits expense</t>
  </si>
  <si>
    <t>Depreciation and amortisation expense</t>
  </si>
  <si>
    <t>Carrying amount of goods sold</t>
  </si>
  <si>
    <t>Other operating expenses</t>
  </si>
  <si>
    <t>Profit from operations</t>
  </si>
  <si>
    <t>Finance income</t>
  </si>
  <si>
    <t>Finance costs</t>
  </si>
  <si>
    <t>Finance (costs)/income, net</t>
  </si>
  <si>
    <t>Profit before income tax</t>
  </si>
  <si>
    <t>Income tax expense</t>
  </si>
  <si>
    <t>Net profit for the period</t>
  </si>
  <si>
    <t>Other comprehensive income:</t>
  </si>
  <si>
    <t>Net change in fair value of available-for-sale financial assets</t>
  </si>
  <si>
    <t>Other comprehensive income for the period, net of tax</t>
  </si>
  <si>
    <t>TOTAL COMPREHENSIVE INCOME FOR THE YEAR</t>
  </si>
  <si>
    <t xml:space="preserve">Net Profit attributable to: </t>
  </si>
  <si>
    <t>Equity holders of the parent</t>
  </si>
  <si>
    <t>Non-controlling interest</t>
  </si>
  <si>
    <t>Total comprehensive income attributable to:</t>
  </si>
  <si>
    <t xml:space="preserve">Executive Director: </t>
  </si>
  <si>
    <t>ASSETS</t>
  </si>
  <si>
    <t>Non-current assets</t>
  </si>
  <si>
    <t>Property, plant and equipment</t>
  </si>
  <si>
    <t>Intangible assets</t>
  </si>
  <si>
    <t>Investment property</t>
  </si>
  <si>
    <t>Available-for-sale investments</t>
  </si>
  <si>
    <t>Loans granted to related parties</t>
  </si>
  <si>
    <t>Current assets</t>
  </si>
  <si>
    <t>Inventories</t>
  </si>
  <si>
    <t>Trade receivables</t>
  </si>
  <si>
    <t>Receivables from related parties</t>
  </si>
  <si>
    <t>Other receivables and prepayments</t>
  </si>
  <si>
    <t>Cash and cash equivalents</t>
  </si>
  <si>
    <t>TOTAL ASSETS</t>
  </si>
  <si>
    <t>EQUITY AND LIABILITIES</t>
  </si>
  <si>
    <t>Equity attributable to equity holders of the parent</t>
  </si>
  <si>
    <t>Share capital</t>
  </si>
  <si>
    <t>Reserves</t>
  </si>
  <si>
    <t>Retained earnings</t>
  </si>
  <si>
    <t>TOTAL EQUITY</t>
  </si>
  <si>
    <t>LIABILITIES</t>
  </si>
  <si>
    <t>Non-current liabilities</t>
  </si>
  <si>
    <t>Long-term bank loans</t>
  </si>
  <si>
    <t>Deferred tax liabilities</t>
  </si>
  <si>
    <t>Retirement benefit obligations</t>
  </si>
  <si>
    <t>Other non-current liabilities</t>
  </si>
  <si>
    <t>Finance lease liabilities</t>
  </si>
  <si>
    <t>Current liabilities</t>
  </si>
  <si>
    <t xml:space="preserve">Short-term loans from banks </t>
  </si>
  <si>
    <t>Trade payables</t>
  </si>
  <si>
    <t>Payables to related parties</t>
  </si>
  <si>
    <t>Payables to personnel and for social security</t>
  </si>
  <si>
    <t>Tax payables</t>
  </si>
  <si>
    <t>Other current liabilities</t>
  </si>
  <si>
    <t>TOTAL LIABILITIES</t>
  </si>
  <si>
    <t>TOTAL EQUITY AND LIABILITIES</t>
  </si>
  <si>
    <t>Cash flows from operating activities</t>
  </si>
  <si>
    <t>Cash receipts from customers</t>
  </si>
  <si>
    <t>Cash paid to suppliers</t>
  </si>
  <si>
    <t>Cash paid to employees and for social security</t>
  </si>
  <si>
    <t>Taxes paid (except income taxes)</t>
  </si>
  <si>
    <t>Taxes refunded (except income taxes)</t>
  </si>
  <si>
    <t>Income taxes paid</t>
  </si>
  <si>
    <t>Interest and bank charges paid on working capital loans</t>
  </si>
  <si>
    <t>Foreign currency exchange, net</t>
  </si>
  <si>
    <t>Other proceeds/(payments), net</t>
  </si>
  <si>
    <t>Net cash flows from operating activities</t>
  </si>
  <si>
    <t>Cash flows from investing activities</t>
  </si>
  <si>
    <t>Purchases of property, plant and equipment</t>
  </si>
  <si>
    <t>Proceeds from sales of property, plant and equipment</t>
  </si>
  <si>
    <t>Purchases of intangible assets</t>
  </si>
  <si>
    <t>Purchases of available-for-sale investments</t>
  </si>
  <si>
    <t>Proceeds from sales of available-for-sale investments</t>
  </si>
  <si>
    <t xml:space="preserve">Loan repayments by related parties </t>
  </si>
  <si>
    <t>Loans granted to third parties</t>
  </si>
  <si>
    <t xml:space="preserve">Loan repayments by third parties </t>
  </si>
  <si>
    <t>Net cash flows used in investing activities</t>
  </si>
  <si>
    <t>Cash flows from financing activities</t>
  </si>
  <si>
    <t>Proceeds from long-term bank loans</t>
  </si>
  <si>
    <t>Repayment of long-term bank loans</t>
  </si>
  <si>
    <t xml:space="preserve">Interest and charges paid under investment purpose loans </t>
  </si>
  <si>
    <t>Payment of finance lease liabilities</t>
  </si>
  <si>
    <t>Dividends paid</t>
  </si>
  <si>
    <t>Net cash flows (used in) / from financing activities</t>
  </si>
  <si>
    <t>Cash and cash equivalents at 1 January</t>
  </si>
  <si>
    <t>Purchases of treasury shares</t>
  </si>
  <si>
    <t>Attributable to equity holders of the parent</t>
  </si>
  <si>
    <t>Share
capital</t>
  </si>
  <si>
    <t>Treasury
shares</t>
  </si>
  <si>
    <t>Statutory
reserves</t>
  </si>
  <si>
    <t>Revaluation reserve - property, pland and equipment</t>
  </si>
  <si>
    <t>Available-for-sale financial assets reserve</t>
  </si>
  <si>
    <t>Translation of
foreign operations reserve</t>
  </si>
  <si>
    <t>Retained
earnings</t>
  </si>
  <si>
    <t>Total</t>
  </si>
  <si>
    <t>Effect of treasury shares acquisition</t>
  </si>
  <si>
    <t>Transfer to retained earnings</t>
  </si>
  <si>
    <t xml:space="preserve">Distribution of profit for:               </t>
  </si>
  <si>
    <t>* dividents</t>
  </si>
  <si>
    <t>* reserves</t>
  </si>
  <si>
    <t>Effects assumed by non-controlling interest on:</t>
  </si>
  <si>
    <t>* increase in participation in subsidiaries</t>
  </si>
  <si>
    <t>* decrease in participation in subsidiaries</t>
  </si>
  <si>
    <t>* acquisition of subsidiaries</t>
  </si>
  <si>
    <t>* distribution of dividents</t>
  </si>
  <si>
    <t xml:space="preserve">Profit/(loss) from net monetary position recalculated under hyper inflation </t>
  </si>
  <si>
    <t>Deffered tax assets</t>
  </si>
  <si>
    <t xml:space="preserve">Effect from recalculated under hyper inflation </t>
  </si>
  <si>
    <t>Profit/(loss) from associated companies</t>
  </si>
  <si>
    <t>Purchase of investments in associates</t>
  </si>
  <si>
    <t>Interest received on investment purpose loans and deposits</t>
  </si>
  <si>
    <t>* issue of capital in subsidiaries</t>
  </si>
  <si>
    <t>*</t>
  </si>
  <si>
    <t>Exchange rate differences on translating foreign operations</t>
  </si>
  <si>
    <t>Investments in associated companies</t>
  </si>
  <si>
    <t>Company Name:</t>
  </si>
  <si>
    <t>SOPHARMA AD</t>
  </si>
  <si>
    <t>Board of Directors:</t>
  </si>
  <si>
    <t>Vessela Stoeva</t>
  </si>
  <si>
    <t>Alexander Tchaushev</t>
  </si>
  <si>
    <t>Ognian Palaveev</t>
  </si>
  <si>
    <t>Andrey Breshkov</t>
  </si>
  <si>
    <t>Executive Director:</t>
  </si>
  <si>
    <t>Chief Accountant:</t>
  </si>
  <si>
    <t>Head of Legal Department:</t>
  </si>
  <si>
    <t>Galina Angelova</t>
  </si>
  <si>
    <t>Address of Management:</t>
  </si>
  <si>
    <t>Sofia</t>
  </si>
  <si>
    <t>16, Iliensko Shousse Str.</t>
  </si>
  <si>
    <t>Lawyers:</t>
  </si>
  <si>
    <t>Ventsislav Stoev</t>
  </si>
  <si>
    <t>Stefan Yovkov</t>
  </si>
  <si>
    <t>Servicing Banks:</t>
  </si>
  <si>
    <t>Raiffeisenbank (Bulgaria) EAD</t>
  </si>
  <si>
    <t>DSK Bank EAD</t>
  </si>
  <si>
    <t>Eurobank and EFG Bulgaria AD</t>
  </si>
  <si>
    <t>Unicredit AD</t>
  </si>
  <si>
    <t>BNP Paribas Bulgaria EAD</t>
  </si>
  <si>
    <t>Citibank N.A.</t>
  </si>
  <si>
    <t>Auditor:</t>
  </si>
  <si>
    <t>AFA OOD</t>
  </si>
  <si>
    <t>ING Bank, Branch Sofia</t>
  </si>
  <si>
    <t>Profit/(loss) from sale of subsidiaries</t>
  </si>
  <si>
    <t>Net gain from revaluation of property, plant and equipment</t>
  </si>
  <si>
    <t>Long-term receivables from related parties</t>
  </si>
  <si>
    <t>Other long-term receivables</t>
  </si>
  <si>
    <t>The consolidated financial statements on pages 1 to 128 were approved by the Board of Directors of Sopharma AD and signed on its behalf on 29 April 2013 by:</t>
  </si>
  <si>
    <t>31 December 2012               BGN'000</t>
  </si>
  <si>
    <t>Proceeds from dividends from available-for-sale investments</t>
  </si>
  <si>
    <t>Payments for acquisition of subsidiaries, net of received cash</t>
  </si>
  <si>
    <t>Proceeds from sale of subsidiaries, net of provided cash</t>
  </si>
  <si>
    <t>Proceeds from short-term bank loans (overdraft), net</t>
  </si>
  <si>
    <t>Repayment of short-term bank loans (overdraft), net</t>
  </si>
  <si>
    <t>Received donations from public institutions</t>
  </si>
  <si>
    <t>Net decrease in cash and cash equivalents</t>
  </si>
  <si>
    <t>Cash and cash equivalents at 31 March</t>
  </si>
  <si>
    <t>Balance at 1 January 2012</t>
  </si>
  <si>
    <t>Changes in owner's equity in 2012</t>
  </si>
  <si>
    <t>Head of Reporting:</t>
  </si>
  <si>
    <t>Lyudmila Bondzhova</t>
  </si>
  <si>
    <t>Adriana Baleva</t>
  </si>
  <si>
    <t>Venelin Gachev</t>
  </si>
  <si>
    <t>Liubimka Georgieva</t>
  </si>
  <si>
    <t>Rositsa Kostadinova</t>
  </si>
  <si>
    <t>Tsonka Taushanova</t>
  </si>
  <si>
    <t>Peter Kalpakchiev</t>
  </si>
  <si>
    <t>Societe Generale Expressbank AD</t>
  </si>
  <si>
    <t>CONSOLIDATED CONDENSED INTERIM STATEMENT OF COMPREHENSIVE INCOME</t>
  </si>
  <si>
    <t>for the period ended 30 June 2013</t>
  </si>
  <si>
    <t>CONSOLIDATED CONDENSED INTERIM STATEMENT OF FINANCIAL POSITION</t>
  </si>
  <si>
    <t>as at 30 June 2013</t>
  </si>
  <si>
    <t>CONSOLIDATED CONDENSED INTERIM STATEMENT OF CASH FLOWS</t>
  </si>
  <si>
    <t>CONSOLIDATED CONDENSED INTERIM STATEMENT OF CHANGES IN OWNERS' EQUITY</t>
  </si>
  <si>
    <t>2.32.4</t>
  </si>
  <si>
    <t>1 January - 30 June 2013 BGN'000</t>
  </si>
  <si>
    <t>1 January - 30 June 2012 BGN'000</t>
  </si>
  <si>
    <t>The accompanying notes on pages 5 to 97 form an integral part of the consolidated interim financial statements.</t>
  </si>
  <si>
    <t>Prepared by:</t>
  </si>
  <si>
    <t>30 June 2013               BGN'000</t>
  </si>
  <si>
    <t>EQUITY</t>
  </si>
  <si>
    <t>Government grants</t>
  </si>
  <si>
    <t>Short-term part of long-term bank loans</t>
  </si>
  <si>
    <t>Cash received / (paid) on transactions with non-controlling interest, net</t>
  </si>
  <si>
    <t>-</t>
  </si>
  <si>
    <t>Proceeds from non-controlling interest on issue of capital in subsidiaries</t>
  </si>
  <si>
    <t>Other payments/(proceeds), net</t>
  </si>
  <si>
    <t>Total equity</t>
  </si>
  <si>
    <t>Balance at 30 June 2012</t>
  </si>
  <si>
    <t>Total comprehensive income for the period</t>
  </si>
  <si>
    <t>Balance at 1 January 2013</t>
  </si>
  <si>
    <t>Changes in owner's equity for the period</t>
  </si>
  <si>
    <t>Balance at 30 June 2013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</si>
</sst>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_(* #,##0_);_(* \(#,##0\);_(* &quot;-&quot;??_);_(@_)"/>
    <numFmt numFmtId="189" formatCode="_(* #,##0.00_);_(* \(#,##0.00\);_(* &quot;-&quot;_);_(@_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OpalB"/>
      <family val="0"/>
    </font>
    <font>
      <sz val="10"/>
      <name val="Times New Roman"/>
      <family val="1"/>
    </font>
    <font>
      <sz val="10"/>
      <name val="Heba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 Cyr"/>
      <family val="1"/>
    </font>
    <font>
      <sz val="16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0"/>
      <name val="Times New Roman Cyr"/>
      <family val="1"/>
    </font>
    <font>
      <sz val="11"/>
      <name val="Times New Roman CYR"/>
      <family val="0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10"/>
      <name val="Times New Roman Cyr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29" borderId="1" applyNumberFormat="0" applyAlignment="0" applyProtection="0"/>
    <xf numFmtId="0" fontId="73" fillId="0" borderId="6" applyNumberFormat="0" applyFill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5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169" fontId="6" fillId="0" borderId="10" xfId="0" applyNumberFormat="1" applyFont="1" applyFill="1" applyBorder="1" applyAlignment="1">
      <alignment horizontal="right"/>
    </xf>
    <xf numFmtId="171" fontId="6" fillId="0" borderId="0" xfId="0" applyNumberFormat="1" applyFont="1" applyFill="1" applyBorder="1" applyAlignment="1">
      <alignment horizontal="right"/>
    </xf>
    <xf numFmtId="169" fontId="6" fillId="0" borderId="0" xfId="0" applyNumberFormat="1" applyFont="1" applyFill="1" applyBorder="1" applyAlignment="1">
      <alignment horizontal="right"/>
    </xf>
    <xf numFmtId="169" fontId="7" fillId="0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88" fontId="7" fillId="0" borderId="0" xfId="44" applyNumberFormat="1" applyFont="1" applyFill="1" applyBorder="1" applyAlignment="1">
      <alignment/>
    </xf>
    <xf numFmtId="169" fontId="6" fillId="0" borderId="12" xfId="0" applyNumberFormat="1" applyFont="1" applyFill="1" applyBorder="1" applyAlignment="1">
      <alignment horizontal="right"/>
    </xf>
    <xf numFmtId="188" fontId="6" fillId="0" borderId="0" xfId="44" applyNumberFormat="1" applyFont="1" applyFill="1" applyBorder="1" applyAlignment="1">
      <alignment/>
    </xf>
    <xf numFmtId="188" fontId="6" fillId="0" borderId="0" xfId="44" applyNumberFormat="1" applyFont="1" applyFill="1" applyBorder="1" applyAlignment="1">
      <alignment horizontal="right"/>
    </xf>
    <xf numFmtId="188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69" fontId="10" fillId="0" borderId="0" xfId="44" applyNumberFormat="1" applyFont="1" applyFill="1" applyBorder="1" applyAlignment="1">
      <alignment/>
    </xf>
    <xf numFmtId="0" fontId="7" fillId="0" borderId="0" xfId="64" applyFont="1" applyFill="1" applyBorder="1" applyAlignment="1">
      <alignment horizontal="left"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169" fontId="7" fillId="0" borderId="0" xfId="64" applyNumberFormat="1" applyFont="1" applyFill="1" applyBorder="1" applyAlignment="1">
      <alignment horizontal="right" vertical="center" wrapText="1"/>
      <protection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9" fillId="0" borderId="0" xfId="58" applyFont="1" applyFill="1" applyBorder="1" applyAlignment="1">
      <alignment horizontal="left"/>
      <protection/>
    </xf>
    <xf numFmtId="0" fontId="9" fillId="0" borderId="0" xfId="58" applyFont="1" applyFill="1" applyBorder="1" applyAlignment="1">
      <alignment horizontal="right"/>
      <protection/>
    </xf>
    <xf numFmtId="0" fontId="13" fillId="0" borderId="0" xfId="0" applyFont="1" applyFill="1" applyBorder="1" applyAlignment="1">
      <alignment horizontal="left" vertical="center" wrapText="1"/>
    </xf>
    <xf numFmtId="0" fontId="17" fillId="0" borderId="0" xfId="58" applyFont="1" applyFill="1" applyBorder="1" applyAlignment="1">
      <alignment vertical="center"/>
      <protection/>
    </xf>
    <xf numFmtId="0" fontId="15" fillId="0" borderId="0" xfId="58" applyFont="1" applyFill="1" applyBorder="1" applyAlignment="1">
      <alignment horizontal="right" vertical="center"/>
      <protection/>
    </xf>
    <xf numFmtId="0" fontId="17" fillId="0" borderId="0" xfId="58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right" vertical="center"/>
    </xf>
    <xf numFmtId="0" fontId="2" fillId="0" borderId="0" xfId="58" applyFont="1" applyFill="1" applyAlignment="1">
      <alignment horizontal="left" vertical="center"/>
      <protection/>
    </xf>
    <xf numFmtId="169" fontId="13" fillId="0" borderId="0" xfId="0" applyNumberFormat="1" applyFont="1" applyFill="1" applyBorder="1" applyAlignment="1">
      <alignment horizontal="left" vertical="center" wrapText="1"/>
    </xf>
    <xf numFmtId="169" fontId="4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0" fontId="7" fillId="0" borderId="0" xfId="66" applyFont="1" applyFill="1" applyAlignment="1">
      <alignment vertical="center"/>
      <protection/>
    </xf>
    <xf numFmtId="0" fontId="7" fillId="0" borderId="0" xfId="59" applyFont="1" applyFill="1" applyBorder="1" applyAlignment="1">
      <alignment vertical="center"/>
      <protection/>
    </xf>
    <xf numFmtId="0" fontId="6" fillId="0" borderId="0" xfId="58" applyFont="1" applyFill="1" applyBorder="1" applyAlignment="1">
      <alignment horizontal="left" vertical="center"/>
      <protection/>
    </xf>
    <xf numFmtId="0" fontId="19" fillId="0" borderId="0" xfId="66" applyFont="1" applyFill="1" applyBorder="1" applyAlignment="1" quotePrefix="1">
      <alignment horizontal="left" vertical="center"/>
      <protection/>
    </xf>
    <xf numFmtId="15" fontId="20" fillId="0" borderId="0" xfId="58" applyNumberFormat="1" applyFont="1" applyFill="1" applyBorder="1" applyAlignment="1">
      <alignment horizontal="center" vertical="center" wrapText="1"/>
      <protection/>
    </xf>
    <xf numFmtId="0" fontId="7" fillId="0" borderId="0" xfId="59" applyFont="1" applyFill="1">
      <alignment/>
      <protection/>
    </xf>
    <xf numFmtId="15" fontId="22" fillId="0" borderId="0" xfId="58" applyNumberFormat="1" applyFont="1" applyFill="1" applyBorder="1" applyAlignment="1">
      <alignment horizontal="center" vertical="center" wrapText="1"/>
      <protection/>
    </xf>
    <xf numFmtId="169" fontId="21" fillId="0" borderId="0" xfId="61" applyNumberFormat="1" applyFont="1" applyFill="1" applyBorder="1" applyAlignment="1">
      <alignment horizontal="right" vertical="center" wrapText="1"/>
      <protection/>
    </xf>
    <xf numFmtId="0" fontId="10" fillId="0" borderId="0" xfId="59" applyFont="1" applyFill="1" applyBorder="1" applyAlignment="1">
      <alignment vertical="top" wrapText="1"/>
      <protection/>
    </xf>
    <xf numFmtId="0" fontId="23" fillId="0" borderId="0" xfId="59" applyFont="1" applyFill="1" applyBorder="1" applyAlignment="1">
      <alignment horizontal="center"/>
      <protection/>
    </xf>
    <xf numFmtId="169" fontId="7" fillId="0" borderId="0" xfId="59" applyNumberFormat="1" applyFont="1" applyFill="1" applyBorder="1" applyAlignment="1">
      <alignment horizontal="right"/>
      <protection/>
    </xf>
    <xf numFmtId="0" fontId="11" fillId="0" borderId="0" xfId="59" applyFont="1" applyFill="1" applyBorder="1" applyAlignment="1">
      <alignment vertical="top" wrapText="1"/>
      <protection/>
    </xf>
    <xf numFmtId="169" fontId="7" fillId="0" borderId="0" xfId="63" applyNumberFormat="1" applyFont="1" applyFill="1" applyBorder="1" applyAlignment="1">
      <alignment horizontal="right"/>
      <protection/>
    </xf>
    <xf numFmtId="169" fontId="7" fillId="0" borderId="0" xfId="59" applyNumberFormat="1" applyFont="1" applyFill="1">
      <alignment/>
      <protection/>
    </xf>
    <xf numFmtId="0" fontId="6" fillId="0" borderId="0" xfId="59" applyFont="1" applyFill="1">
      <alignment/>
      <protection/>
    </xf>
    <xf numFmtId="169" fontId="6" fillId="0" borderId="0" xfId="59" applyNumberFormat="1" applyFont="1" applyFill="1" applyBorder="1" applyAlignment="1">
      <alignment horizontal="right"/>
      <protection/>
    </xf>
    <xf numFmtId="0" fontId="7" fillId="0" borderId="0" xfId="59" applyFont="1" applyFill="1" applyBorder="1">
      <alignment/>
      <protection/>
    </xf>
    <xf numFmtId="0" fontId="6" fillId="0" borderId="0" xfId="59" applyFont="1" applyFill="1" applyBorder="1" applyAlignment="1">
      <alignment wrapText="1"/>
      <protection/>
    </xf>
    <xf numFmtId="0" fontId="7" fillId="0" borderId="0" xfId="59" applyFont="1" applyFill="1">
      <alignment/>
      <protection/>
    </xf>
    <xf numFmtId="0" fontId="6" fillId="0" borderId="0" xfId="59" applyFont="1" applyFill="1">
      <alignment/>
      <protection/>
    </xf>
    <xf numFmtId="49" fontId="7" fillId="0" borderId="0" xfId="59" applyNumberFormat="1" applyFont="1" applyFill="1" applyBorder="1" applyAlignment="1">
      <alignment horizontal="right"/>
      <protection/>
    </xf>
    <xf numFmtId="0" fontId="24" fillId="0" borderId="0" xfId="59" applyFont="1" applyFill="1" applyBorder="1">
      <alignment/>
      <protection/>
    </xf>
    <xf numFmtId="169" fontId="7" fillId="0" borderId="0" xfId="59" applyNumberFormat="1" applyFont="1" applyFill="1" applyBorder="1" applyAlignment="1">
      <alignment horizontal="right"/>
      <protection/>
    </xf>
    <xf numFmtId="0" fontId="18" fillId="0" borderId="0" xfId="69" applyFont="1" applyFill="1" applyBorder="1" applyAlignment="1">
      <alignment horizontal="left" vertical="center"/>
      <protection/>
    </xf>
    <xf numFmtId="0" fontId="23" fillId="0" borderId="0" xfId="59" applyFont="1" applyFill="1" applyAlignment="1">
      <alignment horizontal="center"/>
      <protection/>
    </xf>
    <xf numFmtId="169" fontId="7" fillId="0" borderId="0" xfId="59" applyNumberFormat="1" applyFont="1" applyFill="1" applyAlignment="1">
      <alignment horizontal="right"/>
      <protection/>
    </xf>
    <xf numFmtId="0" fontId="25" fillId="0" borderId="0" xfId="58" applyFont="1" applyFill="1" applyBorder="1" applyAlignment="1">
      <alignment horizontal="right" vertical="center"/>
      <protection/>
    </xf>
    <xf numFmtId="0" fontId="26" fillId="0" borderId="0" xfId="62" applyFont="1" applyFill="1">
      <alignment/>
      <protection/>
    </xf>
    <xf numFmtId="0" fontId="27" fillId="0" borderId="0" xfId="62" applyFont="1" applyFill="1">
      <alignment/>
      <protection/>
    </xf>
    <xf numFmtId="0" fontId="7" fillId="0" borderId="0" xfId="59" applyFont="1" applyFill="1" applyAlignment="1">
      <alignment horizontal="center"/>
      <protection/>
    </xf>
    <xf numFmtId="0" fontId="9" fillId="0" borderId="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vertical="center"/>
      <protection/>
    </xf>
    <xf numFmtId="0" fontId="28" fillId="0" borderId="0" xfId="59" applyFont="1" applyFill="1">
      <alignment/>
      <protection/>
    </xf>
    <xf numFmtId="0" fontId="7" fillId="0" borderId="11" xfId="61" applyNumberFormat="1" applyFont="1" applyFill="1" applyBorder="1" applyAlignment="1" applyProtection="1">
      <alignment vertical="top"/>
      <protection/>
    </xf>
    <xf numFmtId="188" fontId="7" fillId="0" borderId="11" xfId="61" applyNumberFormat="1" applyFont="1" applyFill="1" applyBorder="1" applyAlignment="1" applyProtection="1">
      <alignment vertical="top"/>
      <protection/>
    </xf>
    <xf numFmtId="0" fontId="7" fillId="0" borderId="0" xfId="61" applyNumberFormat="1" applyFont="1" applyFill="1" applyBorder="1" applyAlignment="1" applyProtection="1">
      <alignment vertical="top"/>
      <protection/>
    </xf>
    <xf numFmtId="188" fontId="7" fillId="0" borderId="0" xfId="61" applyNumberFormat="1" applyFont="1" applyFill="1" applyBorder="1" applyAlignment="1" applyProtection="1">
      <alignment vertical="top"/>
      <protection/>
    </xf>
    <xf numFmtId="14" fontId="7" fillId="0" borderId="0" xfId="61" applyNumberFormat="1" applyFont="1" applyFill="1" applyBorder="1" applyAlignment="1" applyProtection="1">
      <alignment vertical="top"/>
      <protection/>
    </xf>
    <xf numFmtId="0" fontId="7" fillId="0" borderId="0" xfId="61" applyNumberFormat="1" applyFont="1" applyFill="1" applyBorder="1" applyAlignment="1" applyProtection="1">
      <alignment/>
      <protection/>
    </xf>
    <xf numFmtId="0" fontId="2" fillId="0" borderId="0" xfId="61" applyNumberFormat="1" applyFont="1" applyFill="1" applyBorder="1" applyAlignment="1" applyProtection="1">
      <alignment horizontal="center" vertical="top" wrapText="1"/>
      <protection/>
    </xf>
    <xf numFmtId="0" fontId="2" fillId="0" borderId="0" xfId="61" applyNumberFormat="1" applyFont="1" applyFill="1" applyBorder="1" applyAlignment="1" applyProtection="1">
      <alignment horizontal="right" vertical="top" wrapText="1"/>
      <protection/>
    </xf>
    <xf numFmtId="0" fontId="4" fillId="0" borderId="0" xfId="61" applyNumberFormat="1" applyFont="1" applyFill="1" applyBorder="1" applyAlignment="1" applyProtection="1">
      <alignment vertical="top"/>
      <protection/>
    </xf>
    <xf numFmtId="188" fontId="4" fillId="0" borderId="0" xfId="61" applyNumberFormat="1" applyFont="1" applyFill="1" applyBorder="1" applyAlignment="1" applyProtection="1">
      <alignment vertical="top"/>
      <protection/>
    </xf>
    <xf numFmtId="0" fontId="7" fillId="0" borderId="0" xfId="61" applyNumberFormat="1" applyFont="1" applyFill="1" applyBorder="1" applyAlignment="1" applyProtection="1">
      <alignment vertical="top"/>
      <protection/>
    </xf>
    <xf numFmtId="0" fontId="2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61" applyNumberFormat="1" applyFont="1" applyFill="1" applyBorder="1" applyAlignment="1" applyProtection="1">
      <alignment vertical="top"/>
      <protection locked="0"/>
    </xf>
    <xf numFmtId="188" fontId="4" fillId="0" borderId="0" xfId="61" applyNumberFormat="1" applyFont="1" applyFill="1" applyBorder="1" applyAlignment="1" applyProtection="1">
      <alignment vertical="top"/>
      <protection locked="0"/>
    </xf>
    <xf numFmtId="0" fontId="2" fillId="0" borderId="0" xfId="61" applyNumberFormat="1" applyFont="1" applyFill="1" applyBorder="1" applyAlignment="1" applyProtection="1">
      <alignment horizontal="right" wrapText="1"/>
      <protection/>
    </xf>
    <xf numFmtId="0" fontId="7" fillId="0" borderId="0" xfId="61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5" fillId="0" borderId="0" xfId="61" applyNumberFormat="1" applyFont="1" applyFill="1" applyBorder="1" applyAlignment="1" applyProtection="1">
      <alignment vertical="top"/>
      <protection locked="0"/>
    </xf>
    <xf numFmtId="188" fontId="2" fillId="0" borderId="0" xfId="0" applyNumberFormat="1" applyFont="1" applyFill="1" applyBorder="1" applyAlignment="1">
      <alignment horizontal="right"/>
    </xf>
    <xf numFmtId="0" fontId="15" fillId="0" borderId="0" xfId="61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88" fontId="7" fillId="0" borderId="0" xfId="61" applyNumberFormat="1" applyFont="1" applyFill="1" applyBorder="1" applyAlignment="1" applyProtection="1">
      <alignment vertical="top"/>
      <protection locked="0"/>
    </xf>
    <xf numFmtId="0" fontId="6" fillId="0" borderId="0" xfId="61" applyNumberFormat="1" applyFont="1" applyFill="1" applyBorder="1" applyAlignment="1" applyProtection="1">
      <alignment vertical="center" wrapText="1"/>
      <protection/>
    </xf>
    <xf numFmtId="188" fontId="7" fillId="0" borderId="0" xfId="61" applyNumberFormat="1" applyFont="1" applyFill="1" applyBorder="1" applyAlignment="1" applyProtection="1">
      <alignment horizontal="right"/>
      <protection/>
    </xf>
    <xf numFmtId="188" fontId="6" fillId="0" borderId="0" xfId="61" applyNumberFormat="1" applyFont="1" applyFill="1" applyBorder="1" applyAlignment="1" applyProtection="1">
      <alignment horizontal="right"/>
      <protection/>
    </xf>
    <xf numFmtId="188" fontId="6" fillId="0" borderId="0" xfId="61" applyNumberFormat="1" applyFont="1" applyFill="1" applyBorder="1" applyAlignment="1" applyProtection="1">
      <alignment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4" fillId="0" borderId="0" xfId="61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61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top" indent="1"/>
      <protection/>
    </xf>
    <xf numFmtId="0" fontId="9" fillId="0" borderId="0" xfId="61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188" fontId="7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0" xfId="61" applyNumberFormat="1" applyFont="1" applyFill="1" applyBorder="1" applyAlignment="1" applyProtection="1">
      <alignment horizontal="right"/>
      <protection/>
    </xf>
    <xf numFmtId="0" fontId="9" fillId="0" borderId="0" xfId="58" applyFont="1" applyFill="1" applyBorder="1" applyAlignment="1" quotePrefix="1">
      <alignment horizontal="left"/>
      <protection/>
    </xf>
    <xf numFmtId="0" fontId="9" fillId="0" borderId="0" xfId="61" applyNumberFormat="1" applyFont="1" applyFill="1" applyBorder="1" applyAlignment="1" applyProtection="1" quotePrefix="1">
      <alignment horizontal="right" vertical="top"/>
      <protection/>
    </xf>
    <xf numFmtId="0" fontId="9" fillId="0" borderId="0" xfId="61" applyNumberFormat="1" applyFont="1" applyFill="1" applyBorder="1" applyAlignment="1" applyProtection="1">
      <alignment vertical="top"/>
      <protection/>
    </xf>
    <xf numFmtId="0" fontId="30" fillId="0" borderId="0" xfId="61" applyNumberFormat="1" applyFont="1" applyFill="1" applyBorder="1" applyAlignment="1" applyProtection="1">
      <alignment vertical="top"/>
      <protection/>
    </xf>
    <xf numFmtId="0" fontId="7" fillId="0" borderId="0" xfId="61" applyFont="1" applyFill="1" applyAlignment="1">
      <alignment horizontal="left"/>
      <protection/>
    </xf>
    <xf numFmtId="169" fontId="6" fillId="0" borderId="13" xfId="0" applyNumberFormat="1" applyFont="1" applyFill="1" applyBorder="1" applyAlignment="1">
      <alignment horizontal="right"/>
    </xf>
    <xf numFmtId="169" fontId="6" fillId="0" borderId="0" xfId="61" applyNumberFormat="1" applyFont="1" applyFill="1" applyBorder="1" applyAlignment="1" applyProtection="1">
      <alignment vertical="center"/>
      <protection/>
    </xf>
    <xf numFmtId="188" fontId="6" fillId="0" borderId="0" xfId="42" applyNumberFormat="1" applyFont="1" applyFill="1" applyBorder="1" applyAlignment="1" applyProtection="1">
      <alignment vertical="center"/>
      <protection/>
    </xf>
    <xf numFmtId="169" fontId="9" fillId="0" borderId="0" xfId="61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0" fillId="0" borderId="0" xfId="68" applyFill="1" applyBorder="1" applyAlignment="1">
      <alignment horizontal="left" vertical="center"/>
      <protection/>
    </xf>
    <xf numFmtId="0" fontId="6" fillId="0" borderId="11" xfId="58" applyFont="1" applyFill="1" applyBorder="1" applyAlignment="1">
      <alignment horizontal="left" vertical="center"/>
      <protection/>
    </xf>
    <xf numFmtId="0" fontId="25" fillId="0" borderId="0" xfId="0" applyFont="1" applyFill="1" applyBorder="1" applyAlignment="1">
      <alignment horizontal="right" wrapText="1"/>
    </xf>
    <xf numFmtId="0" fontId="7" fillId="0" borderId="0" xfId="67" applyFont="1" applyFill="1" applyAlignment="1">
      <alignment vertical="center" wrapText="1"/>
      <protection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6" fillId="0" borderId="0" xfId="58" applyFont="1" applyFill="1" applyAlignment="1">
      <alignment vertical="center"/>
      <protection/>
    </xf>
    <xf numFmtId="0" fontId="7" fillId="0" borderId="0" xfId="58" applyFont="1" applyFill="1" applyAlignment="1">
      <alignment vertical="center"/>
      <protection/>
    </xf>
    <xf numFmtId="0" fontId="7" fillId="0" borderId="0" xfId="58" applyFont="1" applyFill="1" applyAlignment="1">
      <alignment horizontal="left" vertical="center"/>
      <protection/>
    </xf>
    <xf numFmtId="0" fontId="11" fillId="0" borderId="0" xfId="60" applyFont="1" applyFill="1" applyBorder="1" applyAlignment="1">
      <alignment vertical="top" wrapText="1"/>
      <protection/>
    </xf>
    <xf numFmtId="0" fontId="11" fillId="0" borderId="0" xfId="60" applyFont="1" applyFill="1" applyBorder="1" applyAlignment="1">
      <alignment vertical="top"/>
      <protection/>
    </xf>
    <xf numFmtId="0" fontId="10" fillId="0" borderId="0" xfId="60" applyFont="1" applyFill="1" applyBorder="1" applyAlignment="1">
      <alignment vertical="top" wrapText="1"/>
      <protection/>
    </xf>
    <xf numFmtId="0" fontId="10" fillId="0" borderId="0" xfId="59" applyFont="1" applyFill="1" applyBorder="1" applyAlignment="1">
      <alignment vertical="top"/>
      <protection/>
    </xf>
    <xf numFmtId="0" fontId="11" fillId="0" borderId="0" xfId="60" applyFont="1" applyFill="1" applyBorder="1">
      <alignment/>
      <protection/>
    </xf>
    <xf numFmtId="0" fontId="6" fillId="0" borderId="0" xfId="59" applyFont="1" applyFill="1" applyBorder="1" applyAlignment="1">
      <alignment horizontal="left" wrapText="1"/>
      <protection/>
    </xf>
    <xf numFmtId="3" fontId="7" fillId="0" borderId="0" xfId="59" applyNumberFormat="1" applyFont="1" applyFill="1">
      <alignment/>
      <protection/>
    </xf>
    <xf numFmtId="3" fontId="6" fillId="0" borderId="0" xfId="59" applyNumberFormat="1" applyFont="1" applyFill="1">
      <alignment/>
      <protection/>
    </xf>
    <xf numFmtId="0" fontId="4" fillId="0" borderId="0" xfId="57" applyFont="1" applyFill="1" applyBorder="1" applyAlignment="1">
      <alignment horizontal="left" vertical="center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2" fillId="0" borderId="11" xfId="0" applyFont="1" applyFill="1" applyBorder="1" applyAlignment="1">
      <alignment horizontal="left" vertical="center" wrapText="1"/>
    </xf>
    <xf numFmtId="169" fontId="6" fillId="0" borderId="1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69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0" xfId="58" applyFont="1" applyFill="1" applyAlignment="1">
      <alignment horizontal="left" vertical="center"/>
      <protection/>
    </xf>
    <xf numFmtId="0" fontId="2" fillId="0" borderId="0" xfId="0" applyFont="1" applyFill="1" applyBorder="1" applyAlignment="1">
      <alignment horizontal="center" wrapText="1"/>
    </xf>
    <xf numFmtId="169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1" fillId="0" borderId="0" xfId="57" applyFont="1" applyFill="1" applyBorder="1" applyAlignment="1">
      <alignment horizontal="left" vertical="center"/>
      <protection/>
    </xf>
    <xf numFmtId="169" fontId="6" fillId="0" borderId="0" xfId="65" applyNumberFormat="1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3" fontId="4" fillId="0" borderId="0" xfId="0" applyNumberFormat="1" applyFont="1" applyFill="1" applyAlignment="1">
      <alignment/>
    </xf>
    <xf numFmtId="0" fontId="11" fillId="0" borderId="0" xfId="57" applyFont="1" applyFill="1" applyBorder="1">
      <alignment/>
      <protection/>
    </xf>
    <xf numFmtId="0" fontId="10" fillId="0" borderId="0" xfId="57" applyFont="1" applyFill="1" applyBorder="1" applyAlignment="1">
      <alignment horizontal="left" vertical="center" wrapText="1"/>
      <protection/>
    </xf>
    <xf numFmtId="169" fontId="6" fillId="0" borderId="0" xfId="65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 horizontal="left" vertical="center"/>
    </xf>
    <xf numFmtId="0" fontId="11" fillId="0" borderId="0" xfId="58" applyFont="1" applyFill="1" applyAlignment="1">
      <alignment vertical="center"/>
      <protection/>
    </xf>
    <xf numFmtId="0" fontId="11" fillId="0" borderId="0" xfId="58" applyFont="1" applyFill="1" applyAlignment="1">
      <alignment horizontal="left" vertical="center"/>
      <protection/>
    </xf>
    <xf numFmtId="169" fontId="4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horizontal="center" wrapText="1"/>
    </xf>
    <xf numFmtId="169" fontId="15" fillId="0" borderId="0" xfId="0" applyNumberFormat="1" applyFont="1" applyFill="1" applyBorder="1" applyAlignment="1">
      <alignment horizontal="right"/>
    </xf>
    <xf numFmtId="0" fontId="11" fillId="0" borderId="0" xfId="58" applyFont="1" applyFill="1" applyAlignment="1">
      <alignment horizontal="left" vertical="center" wrapText="1"/>
      <protection/>
    </xf>
    <xf numFmtId="0" fontId="31" fillId="0" borderId="0" xfId="0" applyFont="1" applyFill="1" applyBorder="1" applyAlignment="1">
      <alignment horizontal="center" wrapText="1"/>
    </xf>
    <xf numFmtId="169" fontId="32" fillId="0" borderId="0" xfId="44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169" fontId="3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59" applyFont="1" applyFill="1" applyBorder="1" applyAlignment="1">
      <alignment vertical="top"/>
      <protection/>
    </xf>
    <xf numFmtId="169" fontId="7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0" xfId="64" applyFont="1" applyFill="1" applyBorder="1" applyAlignment="1">
      <alignment horizontal="center"/>
      <protection/>
    </xf>
    <xf numFmtId="169" fontId="10" fillId="0" borderId="0" xfId="44" applyNumberFormat="1" applyFont="1" applyFill="1" applyBorder="1" applyAlignment="1">
      <alignment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wrapText="1"/>
    </xf>
    <xf numFmtId="169" fontId="36" fillId="0" borderId="10" xfId="65" applyNumberFormat="1" applyFont="1" applyFill="1" applyBorder="1" applyAlignment="1">
      <alignment horizontal="right" vertical="center"/>
      <protection/>
    </xf>
    <xf numFmtId="169" fontId="37" fillId="0" borderId="0" xfId="0" applyNumberFormat="1" applyFont="1" applyFill="1" applyBorder="1" applyAlignment="1">
      <alignment horizontal="right"/>
    </xf>
    <xf numFmtId="169" fontId="36" fillId="0" borderId="0" xfId="65" applyNumberFormat="1" applyFont="1" applyFill="1" applyBorder="1" applyAlignment="1">
      <alignment horizontal="right" vertical="center"/>
      <protection/>
    </xf>
    <xf numFmtId="169" fontId="36" fillId="0" borderId="12" xfId="65" applyNumberFormat="1" applyFont="1" applyFill="1" applyBorder="1" applyAlignment="1">
      <alignment vertical="center"/>
      <protection/>
    </xf>
    <xf numFmtId="169" fontId="36" fillId="0" borderId="10" xfId="65" applyNumberFormat="1" applyFont="1" applyFill="1" applyBorder="1" applyAlignment="1">
      <alignment vertical="center"/>
      <protection/>
    </xf>
    <xf numFmtId="169" fontId="36" fillId="0" borderId="0" xfId="65" applyNumberFormat="1" applyFont="1" applyFill="1" applyBorder="1" applyAlignment="1">
      <alignment vertical="center"/>
      <protection/>
    </xf>
    <xf numFmtId="169" fontId="36" fillId="0" borderId="11" xfId="65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/>
    </xf>
    <xf numFmtId="0" fontId="38" fillId="0" borderId="0" xfId="0" applyFont="1" applyFill="1" applyBorder="1" applyAlignment="1">
      <alignment horizontal="center" wrapText="1"/>
    </xf>
    <xf numFmtId="169" fontId="39" fillId="0" borderId="0" xfId="0" applyNumberFormat="1" applyFont="1" applyFill="1" applyBorder="1" applyAlignment="1">
      <alignment horizontal="right"/>
    </xf>
    <xf numFmtId="0" fontId="23" fillId="0" borderId="0" xfId="59" applyFont="1" applyFill="1" applyBorder="1" applyAlignment="1">
      <alignment horizontal="center"/>
      <protection/>
    </xf>
    <xf numFmtId="0" fontId="23" fillId="0" borderId="0" xfId="59" applyFont="1" applyFill="1" applyBorder="1" applyAlignment="1">
      <alignment horizontal="center" vertical="center"/>
      <protection/>
    </xf>
    <xf numFmtId="169" fontId="6" fillId="0" borderId="10" xfId="63" applyNumberFormat="1" applyFont="1" applyFill="1" applyBorder="1" applyAlignment="1">
      <alignment horizontal="right"/>
      <protection/>
    </xf>
    <xf numFmtId="169" fontId="6" fillId="0" borderId="0" xfId="63" applyNumberFormat="1" applyFont="1" applyFill="1" applyBorder="1" applyAlignment="1">
      <alignment horizontal="right"/>
      <protection/>
    </xf>
    <xf numFmtId="169" fontId="7" fillId="0" borderId="0" xfId="63" applyNumberFormat="1" applyFont="1" applyFill="1" applyBorder="1" applyAlignment="1">
      <alignment horizontal="right"/>
      <protection/>
    </xf>
    <xf numFmtId="169" fontId="6" fillId="0" borderId="11" xfId="63" applyNumberFormat="1" applyFont="1" applyFill="1" applyBorder="1" applyAlignment="1">
      <alignment horizontal="right"/>
      <protection/>
    </xf>
    <xf numFmtId="169" fontId="6" fillId="0" borderId="13" xfId="63" applyNumberFormat="1" applyFont="1" applyFill="1" applyBorder="1" applyAlignment="1">
      <alignment horizontal="right"/>
      <protection/>
    </xf>
    <xf numFmtId="169" fontId="7" fillId="0" borderId="0" xfId="0" applyNumberFormat="1" applyFont="1" applyFill="1" applyBorder="1" applyAlignment="1">
      <alignment horizontal="left"/>
    </xf>
    <xf numFmtId="0" fontId="40" fillId="0" borderId="11" xfId="58" applyFont="1" applyBorder="1" applyAlignment="1">
      <alignment vertical="center"/>
      <protection/>
    </xf>
    <xf numFmtId="0" fontId="2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41" fillId="0" borderId="0" xfId="0" applyFont="1" applyAlignment="1">
      <alignment/>
    </xf>
    <xf numFmtId="0" fontId="41" fillId="0" borderId="0" xfId="58" applyFont="1" applyAlignment="1">
      <alignment vertical="center"/>
      <protection/>
    </xf>
    <xf numFmtId="0" fontId="41" fillId="0" borderId="0" xfId="0" applyFont="1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8" fillId="0" borderId="0" xfId="0" applyFont="1" applyAlignment="1">
      <alignment/>
    </xf>
    <xf numFmtId="0" fontId="4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4" fillId="0" borderId="0" xfId="0" applyFont="1" applyFill="1" applyAlignment="1">
      <alignment/>
    </xf>
    <xf numFmtId="0" fontId="4" fillId="0" borderId="0" xfId="0" applyFont="1" applyAlignment="1">
      <alignment/>
    </xf>
    <xf numFmtId="0" fontId="43" fillId="0" borderId="0" xfId="0" applyFont="1" applyFill="1" applyAlignment="1">
      <alignment/>
    </xf>
    <xf numFmtId="0" fontId="2" fillId="0" borderId="0" xfId="0" applyFont="1" applyFill="1" applyAlignment="1">
      <alignment/>
    </xf>
    <xf numFmtId="188" fontId="34" fillId="0" borderId="0" xfId="42" applyNumberFormat="1" applyFont="1" applyFill="1" applyBorder="1" applyAlignment="1">
      <alignment horizontal="right"/>
    </xf>
    <xf numFmtId="188" fontId="45" fillId="0" borderId="0" xfId="42" applyNumberFormat="1" applyFont="1" applyFill="1" applyBorder="1" applyAlignment="1">
      <alignment horizontal="right"/>
    </xf>
    <xf numFmtId="188" fontId="36" fillId="0" borderId="10" xfId="42" applyNumberFormat="1" applyFont="1" applyFill="1" applyBorder="1" applyAlignment="1">
      <alignment vertical="center"/>
    </xf>
    <xf numFmtId="169" fontId="30" fillId="0" borderId="0" xfId="63" applyNumberFormat="1" applyFont="1" applyFill="1" applyBorder="1" applyAlignment="1">
      <alignment horizontal="right"/>
      <protection/>
    </xf>
    <xf numFmtId="0" fontId="9" fillId="0" borderId="0" xfId="61" applyNumberFormat="1" applyFont="1" applyFill="1" applyBorder="1" applyAlignment="1" applyProtection="1">
      <alignment vertical="center" wrapText="1"/>
      <protection/>
    </xf>
    <xf numFmtId="0" fontId="9" fillId="0" borderId="0" xfId="61" applyNumberFormat="1" applyFont="1" applyFill="1" applyBorder="1" applyAlignment="1" applyProtection="1">
      <alignment vertical="center" wrapText="1"/>
      <protection/>
    </xf>
    <xf numFmtId="188" fontId="7" fillId="0" borderId="0" xfId="42" applyNumberFormat="1" applyFont="1" applyFill="1" applyBorder="1" applyAlignment="1" applyProtection="1">
      <alignment horizontal="right"/>
      <protection/>
    </xf>
    <xf numFmtId="188" fontId="7" fillId="0" borderId="0" xfId="42" applyNumberFormat="1" applyFont="1" applyFill="1" applyBorder="1" applyAlignment="1" applyProtection="1">
      <alignment horizontal="right"/>
      <protection/>
    </xf>
    <xf numFmtId="188" fontId="7" fillId="0" borderId="0" xfId="42" applyNumberFormat="1" applyFont="1" applyFill="1" applyBorder="1" applyAlignment="1" applyProtection="1">
      <alignment horizontal="right" vertical="center"/>
      <protection/>
    </xf>
    <xf numFmtId="188" fontId="6" fillId="0" borderId="0" xfId="42" applyNumberFormat="1" applyFont="1" applyFill="1" applyBorder="1" applyAlignment="1" applyProtection="1">
      <alignment vertical="center"/>
      <protection/>
    </xf>
    <xf numFmtId="188" fontId="15" fillId="0" borderId="0" xfId="42" applyNumberFormat="1" applyFont="1" applyFill="1" applyBorder="1" applyAlignment="1" applyProtection="1">
      <alignment horizontal="right"/>
      <protection/>
    </xf>
    <xf numFmtId="0" fontId="2" fillId="0" borderId="0" xfId="64" applyFont="1" applyFill="1" applyBorder="1" applyAlignment="1">
      <alignment horizontal="center" vertical="center"/>
      <protection/>
    </xf>
    <xf numFmtId="0" fontId="7" fillId="0" borderId="0" xfId="67" applyFont="1" applyFill="1" applyAlignment="1">
      <alignment vertical="center" wrapText="1"/>
      <protection/>
    </xf>
    <xf numFmtId="0" fontId="7" fillId="0" borderId="0" xfId="67" applyFont="1" applyFill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169" fontId="7" fillId="0" borderId="11" xfId="0" applyNumberFormat="1" applyFont="1" applyFill="1" applyBorder="1" applyAlignment="1">
      <alignment horizontal="right"/>
    </xf>
    <xf numFmtId="169" fontId="6" fillId="0" borderId="11" xfId="0" applyNumberFormat="1" applyFont="1" applyFill="1" applyBorder="1" applyAlignment="1">
      <alignment horizontal="right"/>
    </xf>
    <xf numFmtId="169" fontId="11" fillId="0" borderId="0" xfId="42" applyNumberFormat="1" applyFont="1" applyFill="1" applyBorder="1" applyAlignment="1">
      <alignment/>
    </xf>
    <xf numFmtId="169" fontId="11" fillId="0" borderId="0" xfId="0" applyNumberFormat="1" applyFont="1" applyFill="1" applyBorder="1" applyAlignment="1">
      <alignment horizontal="center"/>
    </xf>
    <xf numFmtId="169" fontId="7" fillId="0" borderId="0" xfId="42" applyNumberFormat="1" applyFont="1" applyFill="1" applyBorder="1" applyAlignment="1">
      <alignment/>
    </xf>
    <xf numFmtId="169" fontId="10" fillId="0" borderId="10" xfId="42" applyNumberFormat="1" applyFont="1" applyFill="1" applyBorder="1" applyAlignment="1">
      <alignment/>
    </xf>
    <xf numFmtId="169" fontId="10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7" fillId="0" borderId="0" xfId="64" applyNumberFormat="1" applyFont="1" applyFill="1" applyBorder="1" applyAlignment="1">
      <alignment horizontal="right" vertical="center"/>
      <protection/>
    </xf>
    <xf numFmtId="0" fontId="7" fillId="0" borderId="0" xfId="64" applyFont="1" applyFill="1" applyBorder="1" applyAlignment="1">
      <alignment horizontal="right" vertical="center"/>
      <protection/>
    </xf>
    <xf numFmtId="169" fontId="7" fillId="0" borderId="0" xfId="64" applyNumberFormat="1" applyFont="1" applyFill="1" applyBorder="1" applyAlignment="1">
      <alignment horizontal="right" vertical="center"/>
      <protection/>
    </xf>
    <xf numFmtId="0" fontId="7" fillId="0" borderId="0" xfId="64" applyFont="1" applyFill="1" applyBorder="1" applyAlignment="1">
      <alignment horizontal="right"/>
      <protection/>
    </xf>
    <xf numFmtId="3" fontId="34" fillId="0" borderId="0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188" fontId="37" fillId="0" borderId="0" xfId="42" applyNumberFormat="1" applyFont="1" applyFill="1" applyBorder="1" applyAlignment="1">
      <alignment horizontal="right"/>
    </xf>
    <xf numFmtId="188" fontId="7" fillId="0" borderId="0" xfId="42" applyNumberFormat="1" applyFont="1" applyFill="1" applyAlignment="1">
      <alignment/>
    </xf>
    <xf numFmtId="0" fontId="2" fillId="0" borderId="0" xfId="64" applyFont="1" applyFill="1" applyBorder="1" applyAlignment="1">
      <alignment horizontal="center" vertical="center" wrapText="1"/>
      <protection/>
    </xf>
    <xf numFmtId="0" fontId="2" fillId="0" borderId="0" xfId="64" applyFont="1" applyFill="1" applyBorder="1" applyAlignment="1">
      <alignment vertical="center" wrapText="1"/>
      <protection/>
    </xf>
    <xf numFmtId="188" fontId="6" fillId="0" borderId="11" xfId="61" applyNumberFormat="1" applyFont="1" applyFill="1" applyBorder="1" applyAlignment="1" applyProtection="1">
      <alignment vertical="center"/>
      <protection/>
    </xf>
    <xf numFmtId="188" fontId="7" fillId="0" borderId="0" xfId="61" applyNumberFormat="1" applyFont="1" applyFill="1" applyBorder="1" applyAlignment="1" applyProtection="1">
      <alignment vertical="center"/>
      <protection/>
    </xf>
    <xf numFmtId="188" fontId="6" fillId="0" borderId="11" xfId="61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0" fontId="32" fillId="0" borderId="0" xfId="61" applyNumberFormat="1" applyFont="1" applyFill="1" applyBorder="1" applyAlignment="1" applyProtection="1">
      <alignment vertical="center"/>
      <protection/>
    </xf>
    <xf numFmtId="188" fontId="7" fillId="0" borderId="0" xfId="42" applyNumberFormat="1" applyFont="1" applyFill="1" applyBorder="1" applyAlignment="1" applyProtection="1">
      <alignment horizontal="right" vertical="center"/>
      <protection/>
    </xf>
    <xf numFmtId="0" fontId="7" fillId="0" borderId="0" xfId="61" applyNumberFormat="1" applyFont="1" applyFill="1" applyBorder="1" applyAlignment="1" applyProtection="1">
      <alignment vertical="center"/>
      <protection/>
    </xf>
    <xf numFmtId="0" fontId="15" fillId="0" borderId="0" xfId="61" applyNumberFormat="1" applyFont="1" applyFill="1" applyBorder="1" applyAlignment="1" applyProtection="1">
      <alignment vertical="center"/>
      <protection/>
    </xf>
    <xf numFmtId="0" fontId="4" fillId="0" borderId="0" xfId="61" applyNumberFormat="1" applyFont="1" applyFill="1" applyBorder="1" applyAlignment="1" applyProtection="1">
      <alignment horizontal="center" vertical="center" wrapText="1"/>
      <protection/>
    </xf>
    <xf numFmtId="188" fontId="6" fillId="0" borderId="12" xfId="61" applyNumberFormat="1" applyFont="1" applyFill="1" applyBorder="1" applyAlignment="1" applyProtection="1">
      <alignment vertical="center"/>
      <protection/>
    </xf>
    <xf numFmtId="188" fontId="7" fillId="0" borderId="11" xfId="42" applyNumberFormat="1" applyFont="1" applyFill="1" applyBorder="1" applyAlignment="1" applyProtection="1">
      <alignment horizontal="right" vertical="center"/>
      <protection/>
    </xf>
    <xf numFmtId="188" fontId="7" fillId="0" borderId="11" xfId="42" applyNumberFormat="1" applyFont="1" applyFill="1" applyBorder="1" applyAlignment="1" applyProtection="1">
      <alignment horizontal="right" vertical="center"/>
      <protection/>
    </xf>
    <xf numFmtId="188" fontId="6" fillId="0" borderId="11" xfId="42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169" fontId="2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6" fillId="0" borderId="11" xfId="58" applyFont="1" applyFill="1" applyBorder="1" applyAlignment="1">
      <alignment horizontal="left" vertical="center"/>
      <protection/>
    </xf>
    <xf numFmtId="0" fontId="0" fillId="0" borderId="11" xfId="68" applyFill="1" applyBorder="1" applyAlignment="1">
      <alignment horizontal="left" vertical="center"/>
      <protection/>
    </xf>
    <xf numFmtId="0" fontId="6" fillId="0" borderId="0" xfId="58" applyFont="1" applyFill="1" applyBorder="1" applyAlignment="1">
      <alignment horizontal="left" vertical="center"/>
      <protection/>
    </xf>
    <xf numFmtId="0" fontId="0" fillId="0" borderId="0" xfId="68" applyFill="1" applyBorder="1" applyAlignment="1">
      <alignment horizontal="left" vertical="center"/>
      <protection/>
    </xf>
    <xf numFmtId="0" fontId="2" fillId="0" borderId="0" xfId="61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>
      <alignment horizontal="right" vertical="top"/>
    </xf>
    <xf numFmtId="0" fontId="2" fillId="0" borderId="0" xfId="64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0" xfId="61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6" fillId="0" borderId="0" xfId="58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left" vertical="center"/>
    </xf>
    <xf numFmtId="188" fontId="21" fillId="0" borderId="0" xfId="45" applyNumberFormat="1" applyFont="1" applyFill="1" applyBorder="1" applyAlignment="1" applyProtection="1">
      <alignment horizontal="right" vertical="top" wrapText="1"/>
      <protection/>
    </xf>
    <xf numFmtId="188" fontId="21" fillId="0" borderId="0" xfId="45" applyNumberFormat="1" applyFont="1" applyFill="1" applyBorder="1" applyAlignment="1">
      <alignment horizontal="right" vertical="top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BAL" xfId="58"/>
    <cellStyle name="Normal_Financial statements 2000 Alcomet" xfId="59"/>
    <cellStyle name="Normal_Financial statements 2000 Alcomet 2" xfId="60"/>
    <cellStyle name="Normal_Financial statements_bg model 2002" xfId="61"/>
    <cellStyle name="Normal_FS_2004_Final_28.03.05" xfId="62"/>
    <cellStyle name="Normal_FS_SOPHARMA_2005 (2)" xfId="63"/>
    <cellStyle name="Normal_FS'05-Neochim group-raboten_Final2" xfId="64"/>
    <cellStyle name="Normal_P&amp;L" xfId="65"/>
    <cellStyle name="Normal_P&amp;L_Financial statements_bg model 2002" xfId="66"/>
    <cellStyle name="Normal_P&amp;L_IS_by type" xfId="67"/>
    <cellStyle name="Normal_Sheet2" xfId="68"/>
    <cellStyle name="Normal_SOPHARMA_FS_01_12_2007_predvaritelen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x\Documents\Sopharma\Reports\2013%20Q1\FS%20SOPHARMA%2031.03.2013%20E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!!!%20Global%20Share\!!!%20SOPHARMA%20GROUP\CONSOLIDATION%202012\B%20-%20Completion\5%20-%20Review%20of%20the%20draft%20financial%20statements\Valia%20I_27.04.2013\FS%20conso%2031.12.2012_M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S_SOPHARMA_GROUP_31.03.2013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FP - Kt"/>
      <sheetName val="SFP - Dt"/>
      <sheetName val="SFP -консо корекции"/>
      <sheetName val="IS - Dt"/>
      <sheetName val="IS - Kt"/>
      <sheetName val="IS - консо корекции"/>
      <sheetName val="CF - Kt"/>
      <sheetName val="CF - Dt"/>
      <sheetName val="CF - консо корекции"/>
      <sheetName val="SFP dr"/>
      <sheetName val="SFP cr"/>
      <sheetName val="IS dr"/>
      <sheetName val="IS cr"/>
      <sheetName val="IS 2012 "/>
      <sheetName val="SFP  2012"/>
      <sheetName val="CF 2012"/>
      <sheetName val="CF Adj pivot"/>
      <sheetName val="нетен аджустмонт"/>
      <sheetName val="IS,SFP Adjistments 12"/>
      <sheetName val="тип операция"/>
      <sheetName val="legend"/>
      <sheetName val="ОФС дт"/>
      <sheetName val="ОФС кт"/>
      <sheetName val="ОВД дт"/>
      <sheetName val="ОВД кт"/>
      <sheetName val="CF Adjustments 12"/>
      <sheetName val="операции Дт - Кт  - нетно 2012 "/>
      <sheetName val="CF 2012-PBC"/>
      <sheetName val="CF Adjustments 12 PBC"/>
      <sheetName val="2012 code REF"/>
      <sheetName val="SCF dr"/>
      <sheetName val="SCF cr"/>
    </sheetNames>
    <sheetDataSet>
      <sheetData sheetId="14">
        <row r="55">
          <cell r="BK55">
            <v>45474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2">
        <row r="22">
          <cell r="F22">
            <v>15767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view="pageBreakPreview" zoomScale="85" zoomScaleNormal="90" zoomScaleSheetLayoutView="85" zoomScalePageLayoutView="0" workbookViewId="0" topLeftCell="A13">
      <selection activeCell="D18" sqref="D18"/>
    </sheetView>
  </sheetViews>
  <sheetFormatPr defaultColWidth="0" defaultRowHeight="0" customHeight="1" zeroHeight="1"/>
  <cols>
    <col min="1" max="2" width="9.28125" style="219" customWidth="1"/>
    <col min="3" max="3" width="15.7109375" style="219" customWidth="1"/>
    <col min="4" max="9" width="9.28125" style="219" customWidth="1"/>
    <col min="10" max="16384" width="9.28125" style="219" hidden="1" customWidth="1"/>
  </cols>
  <sheetData>
    <row r="1" spans="1:8" ht="18.75">
      <c r="A1" s="216" t="s">
        <v>128</v>
      </c>
      <c r="B1" s="217"/>
      <c r="C1" s="217"/>
      <c r="D1" s="218" t="s">
        <v>129</v>
      </c>
      <c r="E1" s="217"/>
      <c r="F1" s="217"/>
      <c r="G1" s="217"/>
      <c r="H1" s="217"/>
    </row>
    <row r="2" ht="12.75"/>
    <row r="3" ht="12.75"/>
    <row r="4" ht="12.75"/>
    <row r="5" spans="1:9" ht="18.75">
      <c r="A5" s="220" t="s">
        <v>130</v>
      </c>
      <c r="D5" s="221" t="s">
        <v>3</v>
      </c>
      <c r="E5" s="222"/>
      <c r="F5" s="223"/>
      <c r="G5" s="223"/>
      <c r="H5" s="223"/>
      <c r="I5" s="223"/>
    </row>
    <row r="6" spans="1:9" ht="17.25" customHeight="1">
      <c r="A6" s="220"/>
      <c r="D6" s="221" t="s">
        <v>131</v>
      </c>
      <c r="E6" s="222"/>
      <c r="F6" s="223"/>
      <c r="G6" s="223"/>
      <c r="H6" s="223"/>
      <c r="I6" s="223"/>
    </row>
    <row r="7" spans="1:9" ht="18.75">
      <c r="A7" s="220"/>
      <c r="D7" s="221" t="s">
        <v>132</v>
      </c>
      <c r="E7" s="222"/>
      <c r="F7" s="223"/>
      <c r="G7" s="223"/>
      <c r="H7" s="223"/>
      <c r="I7" s="223"/>
    </row>
    <row r="8" spans="1:9" ht="18.75">
      <c r="A8" s="220"/>
      <c r="D8" s="221" t="s">
        <v>133</v>
      </c>
      <c r="E8" s="222"/>
      <c r="F8" s="223"/>
      <c r="G8" s="223"/>
      <c r="H8" s="223"/>
      <c r="I8" s="223"/>
    </row>
    <row r="9" spans="1:9" ht="16.5">
      <c r="A9" s="224"/>
      <c r="D9" s="221" t="s">
        <v>134</v>
      </c>
      <c r="E9" s="222"/>
      <c r="F9" s="224"/>
      <c r="G9" s="223"/>
      <c r="H9" s="223"/>
      <c r="I9" s="223"/>
    </row>
    <row r="10" spans="1:9" ht="18.75">
      <c r="A10" s="220"/>
      <c r="D10" s="225"/>
      <c r="E10" s="225"/>
      <c r="F10" s="223"/>
      <c r="G10" s="223"/>
      <c r="H10" s="223"/>
      <c r="I10" s="223"/>
    </row>
    <row r="11" spans="1:9" ht="18.75">
      <c r="A11" s="220"/>
      <c r="D11" s="226"/>
      <c r="E11" s="226"/>
      <c r="F11" s="226"/>
      <c r="G11" s="223"/>
      <c r="H11" s="223"/>
      <c r="I11" s="223"/>
    </row>
    <row r="12" spans="1:7" ht="18.75">
      <c r="A12" s="220" t="s">
        <v>135</v>
      </c>
      <c r="D12" s="226" t="s">
        <v>3</v>
      </c>
      <c r="E12" s="227"/>
      <c r="F12" s="227"/>
      <c r="G12" s="228"/>
    </row>
    <row r="13" spans="4:9" ht="16.5">
      <c r="D13" s="226"/>
      <c r="E13" s="227"/>
      <c r="F13" s="227"/>
      <c r="G13" s="229"/>
      <c r="H13" s="223"/>
      <c r="I13" s="223"/>
    </row>
    <row r="14" spans="4:9" ht="16.5">
      <c r="D14" s="226"/>
      <c r="E14" s="227"/>
      <c r="F14" s="227"/>
      <c r="G14" s="229"/>
      <c r="H14" s="223"/>
      <c r="I14" s="223"/>
    </row>
    <row r="15" spans="1:9" ht="18.75">
      <c r="A15" s="220" t="s">
        <v>4</v>
      </c>
      <c r="D15" s="226" t="s">
        <v>5</v>
      </c>
      <c r="E15" s="227"/>
      <c r="F15" s="227"/>
      <c r="G15" s="229"/>
      <c r="H15" s="223"/>
      <c r="I15" s="223"/>
    </row>
    <row r="16" spans="1:9" ht="18.75">
      <c r="A16" s="220"/>
      <c r="D16" s="226"/>
      <c r="E16" s="227"/>
      <c r="F16" s="227"/>
      <c r="G16" s="229"/>
      <c r="H16" s="223"/>
      <c r="I16" s="223"/>
    </row>
    <row r="17" spans="1:9" ht="18.75">
      <c r="A17" s="230"/>
      <c r="D17" s="226"/>
      <c r="E17" s="227"/>
      <c r="F17" s="227"/>
      <c r="G17" s="229"/>
      <c r="H17" s="223"/>
      <c r="I17" s="223"/>
    </row>
    <row r="18" spans="1:9" ht="18.75">
      <c r="A18" s="230" t="s">
        <v>171</v>
      </c>
      <c r="D18" s="226" t="s">
        <v>172</v>
      </c>
      <c r="E18" s="227"/>
      <c r="F18" s="227"/>
      <c r="G18" s="229"/>
      <c r="H18" s="223"/>
      <c r="I18" s="223"/>
    </row>
    <row r="19" spans="1:9" ht="18.75">
      <c r="A19" s="230"/>
      <c r="D19" s="226"/>
      <c r="E19" s="227"/>
      <c r="F19" s="227"/>
      <c r="G19" s="229"/>
      <c r="H19" s="223"/>
      <c r="I19" s="223"/>
    </row>
    <row r="20" spans="1:9" ht="18.75">
      <c r="A20" s="230"/>
      <c r="D20" s="226"/>
      <c r="E20" s="227"/>
      <c r="F20" s="227"/>
      <c r="G20" s="229"/>
      <c r="H20" s="223"/>
      <c r="I20" s="223"/>
    </row>
    <row r="21" spans="1:9" ht="18.75">
      <c r="A21" s="220" t="s">
        <v>136</v>
      </c>
      <c r="B21" s="220"/>
      <c r="C21" s="220"/>
      <c r="D21" s="226" t="s">
        <v>6</v>
      </c>
      <c r="E21" s="227"/>
      <c r="F21" s="227"/>
      <c r="G21" s="229"/>
      <c r="H21" s="223"/>
      <c r="I21" s="223"/>
    </row>
    <row r="22" spans="1:9" ht="18.75">
      <c r="A22" s="220"/>
      <c r="D22" s="226"/>
      <c r="E22" s="227"/>
      <c r="F22" s="227"/>
      <c r="G22" s="228"/>
      <c r="H22" s="220"/>
      <c r="I22" s="220"/>
    </row>
    <row r="23" spans="1:7" ht="18.75">
      <c r="A23" s="220"/>
      <c r="D23" s="226"/>
      <c r="E23" s="227"/>
      <c r="F23" s="227"/>
      <c r="G23" s="228"/>
    </row>
    <row r="24" spans="1:7" ht="18.75">
      <c r="A24" s="220" t="s">
        <v>137</v>
      </c>
      <c r="D24" s="226" t="s">
        <v>138</v>
      </c>
      <c r="E24" s="227"/>
      <c r="F24" s="227"/>
      <c r="G24" s="228"/>
    </row>
    <row r="25" spans="1:7" ht="18.75">
      <c r="A25" s="220"/>
      <c r="D25" s="226"/>
      <c r="E25" s="227"/>
      <c r="F25" s="227"/>
      <c r="G25" s="228"/>
    </row>
    <row r="26" spans="1:7" ht="18.75">
      <c r="A26" s="220"/>
      <c r="D26" s="226"/>
      <c r="E26" s="227"/>
      <c r="F26" s="227"/>
      <c r="G26" s="228"/>
    </row>
    <row r="27" spans="1:7" ht="18.75">
      <c r="A27" s="220" t="s">
        <v>139</v>
      </c>
      <c r="D27" s="226" t="s">
        <v>140</v>
      </c>
      <c r="E27" s="227"/>
      <c r="F27" s="227"/>
      <c r="G27" s="228"/>
    </row>
    <row r="28" spans="1:7" ht="18.75">
      <c r="A28" s="220"/>
      <c r="D28" s="226" t="s">
        <v>141</v>
      </c>
      <c r="E28" s="227"/>
      <c r="F28" s="227"/>
      <c r="G28" s="228"/>
    </row>
    <row r="29" spans="1:7" ht="18.75">
      <c r="A29" s="220"/>
      <c r="D29" s="223"/>
      <c r="E29" s="229"/>
      <c r="F29" s="229"/>
      <c r="G29" s="228"/>
    </row>
    <row r="30" spans="1:7" ht="18.75">
      <c r="A30" s="220"/>
      <c r="D30" s="226"/>
      <c r="E30" s="228"/>
      <c r="F30" s="228"/>
      <c r="G30" s="228"/>
    </row>
    <row r="31" spans="1:7" ht="18.75">
      <c r="A31" s="220" t="s">
        <v>142</v>
      </c>
      <c r="C31" s="231"/>
      <c r="D31" s="226" t="s">
        <v>173</v>
      </c>
      <c r="E31" s="227"/>
      <c r="F31" s="228"/>
      <c r="G31" s="232"/>
    </row>
    <row r="32" spans="1:7" ht="18.75">
      <c r="A32" s="220"/>
      <c r="C32" s="231"/>
      <c r="D32" s="226" t="s">
        <v>174</v>
      </c>
      <c r="E32" s="227"/>
      <c r="F32" s="228"/>
      <c r="G32" s="233"/>
    </row>
    <row r="33" spans="1:7" ht="18.75">
      <c r="A33" s="220"/>
      <c r="D33" s="226" t="s">
        <v>143</v>
      </c>
      <c r="E33" s="233"/>
      <c r="F33" s="233"/>
      <c r="G33" s="233"/>
    </row>
    <row r="34" spans="1:7" ht="18.75">
      <c r="A34" s="220"/>
      <c r="D34" s="226" t="s">
        <v>175</v>
      </c>
      <c r="E34" s="233"/>
      <c r="F34" s="233"/>
      <c r="G34" s="233"/>
    </row>
    <row r="35" spans="1:7" ht="18.75">
      <c r="A35" s="220"/>
      <c r="D35" s="226" t="s">
        <v>144</v>
      </c>
      <c r="E35" s="233"/>
      <c r="F35" s="233"/>
      <c r="G35" s="233"/>
    </row>
    <row r="36" spans="1:7" ht="18.75">
      <c r="A36" s="220"/>
      <c r="D36" s="226" t="s">
        <v>176</v>
      </c>
      <c r="E36" s="233"/>
      <c r="F36" s="233"/>
      <c r="G36" s="233"/>
    </row>
    <row r="37" spans="1:7" ht="18.75">
      <c r="A37" s="220"/>
      <c r="D37" s="226" t="s">
        <v>177</v>
      </c>
      <c r="E37" s="233"/>
      <c r="F37" s="233"/>
      <c r="G37" s="233"/>
    </row>
    <row r="38" spans="1:7" ht="18.75">
      <c r="A38" s="220"/>
      <c r="D38" s="226" t="s">
        <v>178</v>
      </c>
      <c r="E38" s="233"/>
      <c r="F38" s="233"/>
      <c r="G38" s="233"/>
    </row>
    <row r="39" spans="1:7" ht="18.75">
      <c r="A39" s="220"/>
      <c r="D39" s="226"/>
      <c r="E39" s="233"/>
      <c r="F39" s="228"/>
      <c r="G39" s="233"/>
    </row>
    <row r="40" spans="1:9" ht="18.75">
      <c r="A40" s="220" t="s">
        <v>145</v>
      </c>
      <c r="D40" s="221" t="s">
        <v>146</v>
      </c>
      <c r="E40" s="234"/>
      <c r="F40" s="234"/>
      <c r="G40" s="234"/>
      <c r="H40" s="220"/>
      <c r="I40" s="220"/>
    </row>
    <row r="41" spans="4:9" ht="18.75">
      <c r="D41" s="221" t="s">
        <v>147</v>
      </c>
      <c r="E41" s="234"/>
      <c r="F41" s="234"/>
      <c r="G41" s="234"/>
      <c r="H41" s="220"/>
      <c r="I41" s="220"/>
    </row>
    <row r="42" spans="1:7" ht="18.75">
      <c r="A42" s="220"/>
      <c r="D42" s="221" t="s">
        <v>148</v>
      </c>
      <c r="E42" s="234"/>
      <c r="F42" s="234"/>
      <c r="G42" s="234"/>
    </row>
    <row r="43" spans="1:7" ht="18.75">
      <c r="A43" s="220"/>
      <c r="D43" s="221" t="s">
        <v>154</v>
      </c>
      <c r="E43" s="234"/>
      <c r="F43" s="234"/>
      <c r="G43" s="234"/>
    </row>
    <row r="44" spans="1:7" ht="18.75">
      <c r="A44" s="220"/>
      <c r="D44" s="221" t="s">
        <v>149</v>
      </c>
      <c r="E44" s="234"/>
      <c r="F44" s="234"/>
      <c r="G44" s="234"/>
    </row>
    <row r="45" spans="1:7" ht="18.75">
      <c r="A45" s="220"/>
      <c r="D45" s="221" t="s">
        <v>150</v>
      </c>
      <c r="E45" s="234"/>
      <c r="F45" s="234"/>
      <c r="G45" s="234"/>
    </row>
    <row r="46" spans="1:7" ht="18.75">
      <c r="A46" s="220"/>
      <c r="D46" s="221" t="s">
        <v>151</v>
      </c>
      <c r="E46" s="234"/>
      <c r="F46" s="234"/>
      <c r="G46" s="234"/>
    </row>
    <row r="47" spans="1:7" ht="18.75">
      <c r="A47" s="220"/>
      <c r="D47" s="221" t="s">
        <v>179</v>
      </c>
      <c r="E47" s="234"/>
      <c r="F47" s="234"/>
      <c r="G47" s="234"/>
    </row>
    <row r="48" spans="1:7" ht="18.75">
      <c r="A48" s="220"/>
      <c r="D48" s="221"/>
      <c r="E48" s="234"/>
      <c r="F48" s="234"/>
      <c r="G48" s="234"/>
    </row>
    <row r="49" spans="1:7" ht="18.75">
      <c r="A49" s="220"/>
      <c r="D49" s="221"/>
      <c r="E49" s="1"/>
      <c r="F49" s="232"/>
      <c r="G49" s="1"/>
    </row>
    <row r="50" spans="1:9" ht="18.75">
      <c r="A50" s="220" t="s">
        <v>152</v>
      </c>
      <c r="D50" s="223" t="s">
        <v>153</v>
      </c>
      <c r="E50" s="233"/>
      <c r="F50" s="233"/>
      <c r="G50" s="1"/>
      <c r="H50" s="235"/>
      <c r="I50" s="235"/>
    </row>
    <row r="51" spans="1:7" ht="18.75">
      <c r="A51" s="220"/>
      <c r="E51" s="233"/>
      <c r="F51" s="228"/>
      <c r="G51" s="233"/>
    </row>
    <row r="52" spans="1:6" ht="18.75">
      <c r="A52" s="220"/>
      <c r="F52" s="220"/>
    </row>
    <row r="53" spans="1:6" ht="18.75">
      <c r="A53" s="220"/>
      <c r="F53" s="220"/>
    </row>
    <row r="54" spans="1:6" ht="18.75">
      <c r="A54" s="220"/>
      <c r="F54" s="220"/>
    </row>
    <row r="55" spans="1:6" ht="18.75">
      <c r="A55" s="220"/>
      <c r="F55" s="220"/>
    </row>
    <row r="56" spans="1:6" ht="18.75">
      <c r="A56" s="220"/>
      <c r="F56" s="220"/>
    </row>
    <row r="57" spans="1:6" ht="18.75">
      <c r="A57" s="220"/>
      <c r="F57" s="220"/>
    </row>
    <row r="58" spans="1:6" ht="18.75">
      <c r="A58" s="220"/>
      <c r="F58" s="220"/>
    </row>
    <row r="59" ht="12.75"/>
    <row r="60" ht="12.75"/>
    <row r="61" ht="12.75"/>
    <row r="62" ht="12.75"/>
    <row r="63" ht="12.75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view="pageBreakPreview" zoomScaleSheetLayoutView="100" zoomScalePageLayoutView="0" workbookViewId="0" topLeftCell="A1">
      <selection activeCell="F4" sqref="F4"/>
    </sheetView>
  </sheetViews>
  <sheetFormatPr defaultColWidth="11.421875" defaultRowHeight="12.75"/>
  <cols>
    <col min="1" max="1" width="52.57421875" style="2" customWidth="1"/>
    <col min="2" max="2" width="9.7109375" style="8" customWidth="1"/>
    <col min="3" max="3" width="2.7109375" style="8" customWidth="1"/>
    <col min="4" max="4" width="16.8515625" style="8" customWidth="1"/>
    <col min="5" max="5" width="1.421875" style="8" customWidth="1"/>
    <col min="6" max="6" width="16.7109375" style="8" customWidth="1"/>
    <col min="7" max="7" width="3.28125" style="2" customWidth="1"/>
    <col min="8" max="8" width="5.00390625" style="2" customWidth="1"/>
    <col min="9" max="9" width="11.421875" style="2" bestFit="1" customWidth="1"/>
    <col min="10" max="16384" width="11.421875" style="2" customWidth="1"/>
  </cols>
  <sheetData>
    <row r="1" spans="1:6" ht="15">
      <c r="A1" s="294" t="s">
        <v>2</v>
      </c>
      <c r="B1" s="295"/>
      <c r="C1" s="295"/>
      <c r="D1" s="295"/>
      <c r="E1" s="295"/>
      <c r="F1" s="295"/>
    </row>
    <row r="2" spans="1:6" s="3" customFormat="1" ht="15">
      <c r="A2" s="296" t="s">
        <v>180</v>
      </c>
      <c r="B2" s="297"/>
      <c r="C2" s="297"/>
      <c r="D2" s="297"/>
      <c r="E2" s="297"/>
      <c r="F2" s="297"/>
    </row>
    <row r="3" spans="1:6" ht="15">
      <c r="A3" s="4" t="s">
        <v>181</v>
      </c>
      <c r="B3" s="5"/>
      <c r="C3" s="5"/>
      <c r="D3" s="5"/>
      <c r="E3" s="5"/>
      <c r="F3" s="5"/>
    </row>
    <row r="4" spans="1:6" ht="15">
      <c r="A4" s="4"/>
      <c r="B4" s="5"/>
      <c r="C4" s="5"/>
      <c r="D4" s="5"/>
      <c r="E4" s="5"/>
      <c r="F4" s="5"/>
    </row>
    <row r="5" spans="1:6" ht="15" customHeight="1">
      <c r="A5" s="3"/>
      <c r="B5" s="291" t="s">
        <v>7</v>
      </c>
      <c r="C5" s="6"/>
      <c r="D5" s="292" t="s">
        <v>187</v>
      </c>
      <c r="E5" s="6"/>
      <c r="F5" s="292" t="s">
        <v>188</v>
      </c>
    </row>
    <row r="6" spans="1:6" ht="21.75" customHeight="1">
      <c r="A6" s="3"/>
      <c r="B6" s="291"/>
      <c r="C6" s="6"/>
      <c r="D6" s="293"/>
      <c r="E6" s="6"/>
      <c r="F6" s="293"/>
    </row>
    <row r="7" spans="1:6" ht="15">
      <c r="A7" s="7"/>
      <c r="F7" s="139"/>
    </row>
    <row r="8" ht="15">
      <c r="A8" s="7"/>
    </row>
    <row r="9" spans="1:9" ht="15" customHeight="1">
      <c r="A9" s="248" t="s">
        <v>8</v>
      </c>
      <c r="B9" s="8">
        <v>3</v>
      </c>
      <c r="D9" s="9">
        <v>370563</v>
      </c>
      <c r="E9" s="254"/>
      <c r="F9" s="9">
        <v>345554</v>
      </c>
      <c r="I9" s="10"/>
    </row>
    <row r="10" spans="1:7" ht="15">
      <c r="A10" s="141" t="s">
        <v>9</v>
      </c>
      <c r="B10" s="8">
        <v>4</v>
      </c>
      <c r="D10" s="9">
        <v>3048</v>
      </c>
      <c r="E10" s="254"/>
      <c r="F10" s="9">
        <v>4081</v>
      </c>
      <c r="G10" s="215" t="s">
        <v>125</v>
      </c>
    </row>
    <row r="11" spans="1:9" ht="30">
      <c r="A11" s="140" t="s">
        <v>10</v>
      </c>
      <c r="D11" s="9">
        <v>2094</v>
      </c>
      <c r="E11" s="254"/>
      <c r="F11" s="9">
        <v>207</v>
      </c>
      <c r="G11" s="11"/>
      <c r="I11" s="10"/>
    </row>
    <row r="12" spans="1:9" ht="15">
      <c r="A12" s="248" t="s">
        <v>11</v>
      </c>
      <c r="B12" s="255">
        <v>5</v>
      </c>
      <c r="C12" s="255"/>
      <c r="D12" s="9">
        <v>-41344</v>
      </c>
      <c r="E12" s="254"/>
      <c r="F12" s="9">
        <v>-45762</v>
      </c>
      <c r="G12" s="9"/>
      <c r="I12" s="10"/>
    </row>
    <row r="13" spans="1:9" ht="15">
      <c r="A13" s="249" t="s">
        <v>12</v>
      </c>
      <c r="B13" s="8">
        <v>6</v>
      </c>
      <c r="D13" s="9">
        <v>-25516</v>
      </c>
      <c r="E13" s="254"/>
      <c r="F13" s="9">
        <v>-27414</v>
      </c>
      <c r="G13" s="9"/>
      <c r="I13" s="10"/>
    </row>
    <row r="14" spans="1:7" ht="15">
      <c r="A14" s="141" t="s">
        <v>13</v>
      </c>
      <c r="B14" s="8">
        <v>7</v>
      </c>
      <c r="D14" s="9">
        <v>-38151</v>
      </c>
      <c r="E14" s="254"/>
      <c r="F14" s="9">
        <v>-34699</v>
      </c>
      <c r="G14" s="9"/>
    </row>
    <row r="15" spans="1:7" ht="15">
      <c r="A15" s="140" t="s">
        <v>14</v>
      </c>
      <c r="B15" s="8" t="s">
        <v>1</v>
      </c>
      <c r="D15" s="9">
        <v>-10887</v>
      </c>
      <c r="E15" s="254"/>
      <c r="F15" s="9">
        <v>-9372</v>
      </c>
      <c r="G15" s="9"/>
    </row>
    <row r="16" spans="1:7" ht="15">
      <c r="A16" s="250" t="s">
        <v>15</v>
      </c>
      <c r="B16" s="8">
        <v>8</v>
      </c>
      <c r="D16" s="9">
        <v>-214750</v>
      </c>
      <c r="E16" s="254"/>
      <c r="F16" s="9">
        <v>-196193</v>
      </c>
      <c r="G16" s="9"/>
    </row>
    <row r="17" spans="1:9" ht="15">
      <c r="A17" s="249" t="s">
        <v>16</v>
      </c>
      <c r="B17" s="8">
        <v>9</v>
      </c>
      <c r="D17" s="9">
        <v>-5325</v>
      </c>
      <c r="E17" s="254"/>
      <c r="F17" s="9">
        <v>-4175</v>
      </c>
      <c r="G17" s="9"/>
      <c r="I17" s="10"/>
    </row>
    <row r="18" spans="1:10" ht="15" customHeight="1">
      <c r="A18" s="251" t="s">
        <v>17</v>
      </c>
      <c r="D18" s="14">
        <f>SUM(D9:D17)</f>
        <v>39732</v>
      </c>
      <c r="E18" s="16"/>
      <c r="F18" s="14">
        <f>SUM(F9:F17)</f>
        <v>32227</v>
      </c>
      <c r="G18" s="16"/>
      <c r="J18" s="10"/>
    </row>
    <row r="19" spans="1:7" ht="15" customHeight="1">
      <c r="A19" s="250"/>
      <c r="D19" s="9"/>
      <c r="E19" s="9"/>
      <c r="F19" s="9"/>
      <c r="G19" s="9"/>
    </row>
    <row r="20" spans="1:7" ht="15">
      <c r="A20" s="141" t="s">
        <v>18</v>
      </c>
      <c r="B20" s="8">
        <v>11</v>
      </c>
      <c r="D20" s="9">
        <v>4887</v>
      </c>
      <c r="E20" s="254"/>
      <c r="F20" s="9">
        <v>2783</v>
      </c>
      <c r="G20" s="215" t="s">
        <v>125</v>
      </c>
    </row>
    <row r="21" spans="1:7" ht="15">
      <c r="A21" s="141" t="s">
        <v>19</v>
      </c>
      <c r="B21" s="8">
        <v>12</v>
      </c>
      <c r="D21" s="9">
        <v>-9474</v>
      </c>
      <c r="E21" s="254"/>
      <c r="F21" s="9">
        <v>-3906</v>
      </c>
      <c r="G21" s="13"/>
    </row>
    <row r="22" spans="1:7" ht="15">
      <c r="A22" s="142" t="s">
        <v>20</v>
      </c>
      <c r="D22" s="14">
        <f>SUM(D20:D21)</f>
        <v>-4587</v>
      </c>
      <c r="E22" s="16"/>
      <c r="F22" s="14">
        <f>SUM(F20:F21)</f>
        <v>-1123</v>
      </c>
      <c r="G22" s="13"/>
    </row>
    <row r="23" spans="1:7" ht="15">
      <c r="A23" s="142"/>
      <c r="D23" s="16"/>
      <c r="E23" s="16"/>
      <c r="F23" s="16"/>
      <c r="G23" s="13"/>
    </row>
    <row r="24" spans="1:7" ht="30">
      <c r="A24" s="250" t="s">
        <v>118</v>
      </c>
      <c r="B24" s="8" t="s">
        <v>186</v>
      </c>
      <c r="D24" s="190">
        <v>224</v>
      </c>
      <c r="E24" s="256"/>
      <c r="F24" s="190">
        <v>-2731</v>
      </c>
      <c r="G24" s="13"/>
    </row>
    <row r="25" spans="1:7" ht="15.75" customHeight="1">
      <c r="A25" s="250" t="s">
        <v>155</v>
      </c>
      <c r="D25" s="190">
        <v>-117</v>
      </c>
      <c r="E25" s="256"/>
      <c r="F25" s="190">
        <v>-622</v>
      </c>
      <c r="G25" s="13"/>
    </row>
    <row r="26" spans="1:7" ht="15">
      <c r="A26" s="250" t="s">
        <v>121</v>
      </c>
      <c r="D26" s="257">
        <v>69</v>
      </c>
      <c r="E26" s="256"/>
      <c r="F26" s="258">
        <v>0</v>
      </c>
      <c r="G26" s="13"/>
    </row>
    <row r="27" spans="1:7" ht="15">
      <c r="A27" s="251" t="s">
        <v>21</v>
      </c>
      <c r="D27" s="14">
        <f>D18+D22+D24+D25+D26</f>
        <v>35321</v>
      </c>
      <c r="E27" s="16"/>
      <c r="F27" s="14">
        <f>F18+F22+F24+F25+F26</f>
        <v>27751</v>
      </c>
      <c r="G27" s="15"/>
    </row>
    <row r="28" spans="1:7" ht="15">
      <c r="A28" s="251"/>
      <c r="D28" s="16"/>
      <c r="E28" s="16"/>
      <c r="F28" s="16"/>
      <c r="G28" s="15"/>
    </row>
    <row r="29" spans="1:7" ht="15">
      <c r="A29" s="250" t="s">
        <v>22</v>
      </c>
      <c r="D29" s="17">
        <v>-4687</v>
      </c>
      <c r="E29" s="256"/>
      <c r="F29" s="17">
        <v>-2307</v>
      </c>
      <c r="G29" s="15"/>
    </row>
    <row r="30" spans="1:7" ht="15">
      <c r="A30" s="250"/>
      <c r="D30" s="9"/>
      <c r="F30" s="9"/>
      <c r="G30" s="15"/>
    </row>
    <row r="31" spans="1:7" ht="15.75" thickBot="1">
      <c r="A31" s="252" t="s">
        <v>23</v>
      </c>
      <c r="D31" s="131">
        <f>SUM(D27:D29)</f>
        <v>30634</v>
      </c>
      <c r="E31" s="16"/>
      <c r="F31" s="131">
        <f>SUM(F27:F29)</f>
        <v>25444</v>
      </c>
      <c r="G31" s="15"/>
    </row>
    <row r="32" spans="1:7" ht="15.75" thickTop="1">
      <c r="A32" s="250"/>
      <c r="D32" s="9"/>
      <c r="E32" s="9"/>
      <c r="F32" s="9"/>
      <c r="G32" s="15"/>
    </row>
    <row r="33" spans="1:9" ht="15">
      <c r="A33" s="142" t="s">
        <v>24</v>
      </c>
      <c r="B33" s="191"/>
      <c r="C33" s="191"/>
      <c r="D33" s="16"/>
      <c r="E33" s="16"/>
      <c r="F33" s="16"/>
      <c r="G33" s="15"/>
      <c r="I33" s="19"/>
    </row>
    <row r="34" spans="1:9" ht="30">
      <c r="A34" s="141" t="s">
        <v>25</v>
      </c>
      <c r="D34" s="259">
        <v>-471</v>
      </c>
      <c r="E34" s="260"/>
      <c r="F34" s="259">
        <v>2</v>
      </c>
      <c r="G34" s="15"/>
      <c r="I34" s="19"/>
    </row>
    <row r="35" spans="1:9" ht="15">
      <c r="A35" s="141" t="s">
        <v>156</v>
      </c>
      <c r="D35" s="259">
        <v>4</v>
      </c>
      <c r="E35" s="260"/>
      <c r="F35" s="259">
        <v>0</v>
      </c>
      <c r="G35" s="15"/>
      <c r="I35" s="19"/>
    </row>
    <row r="36" spans="1:9" ht="15">
      <c r="A36" s="141" t="s">
        <v>126</v>
      </c>
      <c r="D36" s="261">
        <v>-99</v>
      </c>
      <c r="E36" s="260"/>
      <c r="F36" s="261">
        <v>980</v>
      </c>
      <c r="G36" s="15"/>
      <c r="I36" s="19"/>
    </row>
    <row r="37" spans="1:10" ht="18.75" customHeight="1">
      <c r="A37" s="142" t="s">
        <v>26</v>
      </c>
      <c r="B37" s="8">
        <v>13</v>
      </c>
      <c r="C37" s="2"/>
      <c r="D37" s="262">
        <f>SUM(D34:D36)</f>
        <v>-566</v>
      </c>
      <c r="E37" s="263"/>
      <c r="F37" s="262">
        <f>SUM(F34:F36)</f>
        <v>982</v>
      </c>
      <c r="G37" s="15"/>
      <c r="I37" s="21"/>
      <c r="J37" s="10"/>
    </row>
    <row r="38" spans="1:9" ht="15">
      <c r="A38" s="251"/>
      <c r="B38" s="18"/>
      <c r="C38" s="18"/>
      <c r="D38" s="16"/>
      <c r="E38" s="16"/>
      <c r="F38" s="16"/>
      <c r="G38" s="15"/>
      <c r="I38" s="19"/>
    </row>
    <row r="39" spans="1:12" ht="29.25" thickBot="1">
      <c r="A39" s="142" t="s">
        <v>27</v>
      </c>
      <c r="B39" s="18"/>
      <c r="C39" s="18"/>
      <c r="D39" s="20">
        <f>D37+D31</f>
        <v>30068</v>
      </c>
      <c r="E39" s="16"/>
      <c r="F39" s="20">
        <f>F37+F31</f>
        <v>26426</v>
      </c>
      <c r="G39" s="15"/>
      <c r="I39" s="22"/>
      <c r="L39" s="23"/>
    </row>
    <row r="40" spans="1:7" ht="15.75" thickTop="1">
      <c r="A40" s="251"/>
      <c r="B40" s="18"/>
      <c r="C40" s="18"/>
      <c r="D40" s="16"/>
      <c r="E40" s="16"/>
      <c r="F40" s="16"/>
      <c r="G40" s="15"/>
    </row>
    <row r="41" spans="1:7" ht="15">
      <c r="A41" s="142" t="s">
        <v>28</v>
      </c>
      <c r="B41" s="24"/>
      <c r="C41" s="24"/>
      <c r="D41" s="25"/>
      <c r="E41" s="25"/>
      <c r="F41" s="25"/>
      <c r="G41" s="15"/>
    </row>
    <row r="42" spans="1:7" ht="15">
      <c r="A42" s="142"/>
      <c r="B42" s="24"/>
      <c r="C42" s="24"/>
      <c r="D42" s="25"/>
      <c r="E42" s="25"/>
      <c r="F42" s="25"/>
      <c r="G42" s="15"/>
    </row>
    <row r="43" spans="1:7" ht="15">
      <c r="A43" s="141" t="s">
        <v>29</v>
      </c>
      <c r="B43" s="192"/>
      <c r="C43" s="192"/>
      <c r="D43" s="265">
        <v>28857</v>
      </c>
      <c r="E43" s="266"/>
      <c r="F43" s="267">
        <v>24589</v>
      </c>
      <c r="G43" s="15"/>
    </row>
    <row r="44" spans="1:7" ht="15">
      <c r="A44" s="141" t="s">
        <v>30</v>
      </c>
      <c r="B44" s="192"/>
      <c r="C44" s="192"/>
      <c r="D44" s="264">
        <v>1777</v>
      </c>
      <c r="E44" s="268"/>
      <c r="F44" s="190">
        <v>855</v>
      </c>
      <c r="G44" s="15"/>
    </row>
    <row r="45" spans="1:7" ht="15">
      <c r="A45" s="253"/>
      <c r="B45" s="24"/>
      <c r="C45" s="24"/>
      <c r="D45" s="193"/>
      <c r="E45" s="193"/>
      <c r="F45" s="193"/>
      <c r="G45" s="15"/>
    </row>
    <row r="46" spans="1:7" ht="15">
      <c r="A46" s="142" t="s">
        <v>31</v>
      </c>
      <c r="B46" s="24"/>
      <c r="C46" s="24"/>
      <c r="D46" s="193"/>
      <c r="E46" s="193"/>
      <c r="F46" s="193"/>
      <c r="G46" s="15"/>
    </row>
    <row r="47" spans="1:9" ht="15">
      <c r="A47" s="141" t="s">
        <v>29</v>
      </c>
      <c r="B47" s="192"/>
      <c r="C47" s="192"/>
      <c r="D47" s="188">
        <v>28403</v>
      </c>
      <c r="E47" s="124"/>
      <c r="F47" s="190">
        <v>25085</v>
      </c>
      <c r="G47" s="15"/>
      <c r="I47" s="23"/>
    </row>
    <row r="48" spans="1:7" ht="15">
      <c r="A48" s="141" t="s">
        <v>30</v>
      </c>
      <c r="B48" s="192"/>
      <c r="C48" s="192"/>
      <c r="D48" s="188">
        <v>1665</v>
      </c>
      <c r="E48" s="124"/>
      <c r="F48" s="190">
        <v>1341</v>
      </c>
      <c r="G48" s="15"/>
    </row>
    <row r="49" spans="1:6" ht="15">
      <c r="A49" s="26"/>
      <c r="B49" s="27"/>
      <c r="C49" s="27"/>
      <c r="D49" s="28"/>
      <c r="E49" s="27"/>
      <c r="F49" s="28"/>
    </row>
    <row r="50" ht="15">
      <c r="A50" s="3"/>
    </row>
    <row r="51" ht="15">
      <c r="A51" s="29"/>
    </row>
    <row r="52" spans="1:6" ht="15">
      <c r="A52" s="135" t="s">
        <v>189</v>
      </c>
      <c r="B52" s="18"/>
      <c r="C52" s="18"/>
      <c r="D52" s="18"/>
      <c r="E52" s="18"/>
      <c r="F52" s="18"/>
    </row>
    <row r="53" ht="15">
      <c r="A53" s="29"/>
    </row>
    <row r="56" ht="15">
      <c r="A56" s="30" t="s">
        <v>32</v>
      </c>
    </row>
    <row r="57" ht="15">
      <c r="A57" s="143" t="s">
        <v>3</v>
      </c>
    </row>
    <row r="59" ht="15">
      <c r="A59" s="31" t="s">
        <v>4</v>
      </c>
    </row>
    <row r="60" ht="15">
      <c r="A60" s="32" t="s">
        <v>5</v>
      </c>
    </row>
    <row r="61" ht="15">
      <c r="A61" s="33"/>
    </row>
    <row r="62" ht="15">
      <c r="A62" s="34" t="s">
        <v>190</v>
      </c>
    </row>
    <row r="63" ht="15">
      <c r="A63" s="32" t="s">
        <v>172</v>
      </c>
    </row>
    <row r="64" ht="15">
      <c r="A64" s="3"/>
    </row>
    <row r="65" spans="1:6" ht="15">
      <c r="A65" s="290"/>
      <c r="B65" s="290"/>
      <c r="C65" s="290"/>
      <c r="D65" s="290"/>
      <c r="E65" s="290"/>
      <c r="F65" s="290"/>
    </row>
    <row r="66" spans="1:6" ht="17.25" customHeight="1">
      <c r="A66" s="30"/>
      <c r="B66" s="36"/>
      <c r="C66" s="36"/>
      <c r="D66" s="36"/>
      <c r="E66" s="36"/>
      <c r="F66" s="36"/>
    </row>
    <row r="67" ht="15">
      <c r="A67" s="37"/>
    </row>
    <row r="68" ht="15">
      <c r="A68" s="38"/>
    </row>
    <row r="69" ht="15">
      <c r="A69" s="39"/>
    </row>
    <row r="70" ht="15">
      <c r="A70" s="39"/>
    </row>
    <row r="71" ht="15">
      <c r="A71" s="34"/>
    </row>
    <row r="72" ht="15">
      <c r="A72" s="40"/>
    </row>
    <row r="73" ht="15">
      <c r="A73" s="33"/>
    </row>
    <row r="78" ht="15">
      <c r="A78" s="41"/>
    </row>
  </sheetData>
  <sheetProtection/>
  <mergeCells count="6">
    <mergeCell ref="A65:F65"/>
    <mergeCell ref="B5:B6"/>
    <mergeCell ref="D5:D6"/>
    <mergeCell ref="F5:F6"/>
    <mergeCell ref="A1:F1"/>
    <mergeCell ref="A2:F2"/>
  </mergeCells>
  <printOptions/>
  <pageMargins left="0.7" right="0.7" top="0.75" bottom="0.75" header="0.3" footer="0.3"/>
  <pageSetup blackAndWhite="1" firstPageNumber="1" useFirstPageNumber="1" horizontalDpi="300" verticalDpi="300" orientation="portrait" paperSize="9" scale="65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0"/>
  <sheetViews>
    <sheetView view="pageBreakPreview" zoomScaleSheetLayoutView="100" zoomScalePageLayoutView="0" workbookViewId="0" topLeftCell="A46">
      <selection activeCell="A73" sqref="A73"/>
    </sheetView>
  </sheetViews>
  <sheetFormatPr defaultColWidth="11.421875" defaultRowHeight="12.75"/>
  <cols>
    <col min="1" max="1" width="36.8515625" style="1" customWidth="1"/>
    <col min="2" max="2" width="3.57421875" style="1" customWidth="1"/>
    <col min="3" max="3" width="8.8515625" style="1" customWidth="1"/>
    <col min="4" max="4" width="14.421875" style="179" customWidth="1"/>
    <col min="5" max="5" width="2.28125" style="1" customWidth="1"/>
    <col min="6" max="6" width="16.28125" style="179" customWidth="1"/>
    <col min="7" max="7" width="2.421875" style="179" customWidth="1"/>
    <col min="8" max="16384" width="11.421875" style="1" customWidth="1"/>
  </cols>
  <sheetData>
    <row r="1" spans="1:7" ht="14.25">
      <c r="A1" s="136" t="s">
        <v>2</v>
      </c>
      <c r="B1" s="157"/>
      <c r="C1" s="157"/>
      <c r="D1" s="158"/>
      <c r="E1" s="157"/>
      <c r="F1" s="158"/>
      <c r="G1" s="158"/>
    </row>
    <row r="2" spans="1:7" ht="14.25">
      <c r="A2" s="4" t="s">
        <v>182</v>
      </c>
      <c r="B2" s="159"/>
      <c r="C2" s="159"/>
      <c r="D2" s="160"/>
      <c r="E2" s="159"/>
      <c r="F2" s="160"/>
      <c r="G2" s="160"/>
    </row>
    <row r="3" spans="1:7" ht="15">
      <c r="A3" s="4" t="s">
        <v>183</v>
      </c>
      <c r="B3" s="161"/>
      <c r="C3" s="161"/>
      <c r="D3" s="162"/>
      <c r="E3" s="161"/>
      <c r="F3" s="162"/>
      <c r="G3" s="162"/>
    </row>
    <row r="4" spans="1:7" ht="26.25" customHeight="1">
      <c r="A4" s="163"/>
      <c r="B4" s="6"/>
      <c r="C4" s="291" t="s">
        <v>7</v>
      </c>
      <c r="D4" s="292" t="s">
        <v>191</v>
      </c>
      <c r="E4" s="6"/>
      <c r="F4" s="292" t="s">
        <v>160</v>
      </c>
      <c r="G4" s="42"/>
    </row>
    <row r="5" spans="2:7" ht="12" customHeight="1">
      <c r="B5" s="6"/>
      <c r="C5" s="291"/>
      <c r="D5" s="293"/>
      <c r="E5" s="6"/>
      <c r="F5" s="293"/>
      <c r="G5" s="43"/>
    </row>
    <row r="6" spans="1:7" ht="14.25">
      <c r="A6" s="164" t="s">
        <v>33</v>
      </c>
      <c r="B6" s="12"/>
      <c r="C6" s="12"/>
      <c r="D6" s="44"/>
      <c r="E6" s="12"/>
      <c r="F6" s="44"/>
      <c r="G6" s="44"/>
    </row>
    <row r="7" spans="1:7" ht="14.25">
      <c r="A7" s="144" t="s">
        <v>34</v>
      </c>
      <c r="B7" s="165"/>
      <c r="C7" s="165"/>
      <c r="D7" s="166"/>
      <c r="E7" s="165"/>
      <c r="F7" s="166"/>
      <c r="G7" s="166"/>
    </row>
    <row r="8" spans="1:7" ht="15">
      <c r="A8" s="145" t="s">
        <v>35</v>
      </c>
      <c r="B8" s="167"/>
      <c r="C8" s="194">
        <v>14</v>
      </c>
      <c r="D8" s="269">
        <v>305936</v>
      </c>
      <c r="E8" s="194"/>
      <c r="F8" s="269">
        <v>292074</v>
      </c>
      <c r="G8" s="9"/>
    </row>
    <row r="9" spans="1:7" ht="15">
      <c r="A9" s="145" t="s">
        <v>36</v>
      </c>
      <c r="B9" s="167"/>
      <c r="C9" s="194">
        <v>15</v>
      </c>
      <c r="D9" s="269">
        <f>14572+13551</f>
        <v>28123</v>
      </c>
      <c r="E9" s="194"/>
      <c r="F9" s="269">
        <v>26380</v>
      </c>
      <c r="G9" s="9"/>
    </row>
    <row r="10" spans="1:7" ht="15">
      <c r="A10" s="168" t="s">
        <v>37</v>
      </c>
      <c r="B10" s="167"/>
      <c r="C10" s="194">
        <v>16</v>
      </c>
      <c r="D10" s="269">
        <v>7103</v>
      </c>
      <c r="E10" s="194"/>
      <c r="F10" s="269">
        <v>7110</v>
      </c>
      <c r="G10" s="9"/>
    </row>
    <row r="11" spans="1:7" ht="15">
      <c r="A11" s="145" t="s">
        <v>127</v>
      </c>
      <c r="B11" s="167"/>
      <c r="C11" s="194">
        <v>17</v>
      </c>
      <c r="D11" s="269">
        <v>1857</v>
      </c>
      <c r="E11" s="194"/>
      <c r="F11" s="269">
        <v>582</v>
      </c>
      <c r="G11" s="9"/>
    </row>
    <row r="12" spans="1:7" ht="15">
      <c r="A12" s="145" t="s">
        <v>38</v>
      </c>
      <c r="B12" s="167"/>
      <c r="C12" s="194">
        <v>18</v>
      </c>
      <c r="D12" s="269">
        <v>15583</v>
      </c>
      <c r="E12" s="194"/>
      <c r="F12" s="269">
        <v>23425</v>
      </c>
      <c r="G12" s="9"/>
    </row>
    <row r="13" spans="1:6" ht="15">
      <c r="A13" s="145" t="s">
        <v>157</v>
      </c>
      <c r="C13" s="194">
        <v>19</v>
      </c>
      <c r="D13" s="269">
        <v>435</v>
      </c>
      <c r="E13" s="194"/>
      <c r="F13" s="269">
        <v>1183</v>
      </c>
    </row>
    <row r="14" spans="1:7" ht="15">
      <c r="A14" s="145" t="s">
        <v>158</v>
      </c>
      <c r="B14" s="167"/>
      <c r="C14" s="194">
        <v>20</v>
      </c>
      <c r="D14" s="269">
        <v>494</v>
      </c>
      <c r="E14" s="194"/>
      <c r="F14" s="269">
        <v>1460</v>
      </c>
      <c r="G14" s="9"/>
    </row>
    <row r="15" spans="1:7" ht="15">
      <c r="A15" s="145" t="s">
        <v>119</v>
      </c>
      <c r="B15" s="167"/>
      <c r="C15" s="194"/>
      <c r="D15" s="269">
        <v>2981</v>
      </c>
      <c r="E15" s="194"/>
      <c r="F15" s="269">
        <v>2537</v>
      </c>
      <c r="G15" s="9"/>
    </row>
    <row r="16" spans="1:7" ht="14.25" customHeight="1">
      <c r="A16" s="145"/>
      <c r="B16" s="165"/>
      <c r="C16" s="196"/>
      <c r="D16" s="197">
        <f>SUM(D8:D15)</f>
        <v>362512</v>
      </c>
      <c r="E16" s="196"/>
      <c r="F16" s="197">
        <f>SUM(F8:F15)</f>
        <v>354751</v>
      </c>
      <c r="G16" s="169"/>
    </row>
    <row r="17" spans="1:7" ht="15">
      <c r="A17" s="170" t="s">
        <v>40</v>
      </c>
      <c r="B17" s="165"/>
      <c r="C17" s="196"/>
      <c r="D17" s="237"/>
      <c r="E17" s="196"/>
      <c r="F17" s="237"/>
      <c r="G17" s="9"/>
    </row>
    <row r="18" spans="1:7" ht="15">
      <c r="A18" s="145" t="s">
        <v>41</v>
      </c>
      <c r="B18" s="167"/>
      <c r="C18" s="194">
        <v>21</v>
      </c>
      <c r="D18" s="269">
        <f>131853</f>
        <v>131853</v>
      </c>
      <c r="E18" s="194"/>
      <c r="F18" s="270">
        <v>130950</v>
      </c>
      <c r="G18" s="9"/>
    </row>
    <row r="19" spans="1:7" ht="15">
      <c r="A19" s="145" t="s">
        <v>42</v>
      </c>
      <c r="B19" s="167"/>
      <c r="C19" s="194">
        <v>22</v>
      </c>
      <c r="D19" s="269">
        <v>197267</v>
      </c>
      <c r="E19" s="194"/>
      <c r="F19" s="270">
        <v>160558</v>
      </c>
      <c r="G19" s="9"/>
    </row>
    <row r="20" spans="1:10" ht="15">
      <c r="A20" s="145" t="s">
        <v>43</v>
      </c>
      <c r="B20" s="167"/>
      <c r="C20" s="194">
        <v>23</v>
      </c>
      <c r="D20" s="269">
        <v>57907</v>
      </c>
      <c r="E20" s="194"/>
      <c r="F20" s="270">
        <v>60871</v>
      </c>
      <c r="G20" s="9"/>
      <c r="H20" s="171"/>
      <c r="J20" s="171"/>
    </row>
    <row r="21" spans="1:7" ht="15">
      <c r="A21" s="172" t="s">
        <v>44</v>
      </c>
      <c r="B21" s="167"/>
      <c r="C21" s="194">
        <v>24</v>
      </c>
      <c r="D21" s="269">
        <v>17381</v>
      </c>
      <c r="E21" s="194"/>
      <c r="F21" s="270">
        <v>22521</v>
      </c>
      <c r="G21" s="9"/>
    </row>
    <row r="22" spans="1:7" ht="15">
      <c r="A22" s="168" t="s">
        <v>45</v>
      </c>
      <c r="B22" s="167"/>
      <c r="C22" s="194">
        <v>25</v>
      </c>
      <c r="D22" s="269">
        <v>32140</v>
      </c>
      <c r="E22" s="194"/>
      <c r="F22" s="270">
        <v>15767</v>
      </c>
      <c r="G22" s="9"/>
    </row>
    <row r="23" spans="1:7" ht="14.25">
      <c r="A23" s="4"/>
      <c r="B23" s="165"/>
      <c r="C23" s="194"/>
      <c r="D23" s="197">
        <f>SUM(D18:D22)</f>
        <v>436548</v>
      </c>
      <c r="E23" s="194"/>
      <c r="F23" s="197">
        <f>SUM(F18:F22)</f>
        <v>390667</v>
      </c>
      <c r="G23" s="169"/>
    </row>
    <row r="24" spans="1:7" ht="14.25">
      <c r="A24" s="4"/>
      <c r="B24" s="165"/>
      <c r="C24" s="194"/>
      <c r="D24" s="199"/>
      <c r="E24" s="194"/>
      <c r="F24" s="199"/>
      <c r="G24" s="169"/>
    </row>
    <row r="25" spans="1:7" ht="15" thickBot="1">
      <c r="A25" s="144" t="s">
        <v>46</v>
      </c>
      <c r="B25" s="165"/>
      <c r="C25" s="194"/>
      <c r="D25" s="200">
        <f>SUM(D23,D16)</f>
        <v>799060</v>
      </c>
      <c r="E25" s="194"/>
      <c r="F25" s="200">
        <f>SUM(F23,F16)</f>
        <v>745418</v>
      </c>
      <c r="G25" s="169"/>
    </row>
    <row r="26" spans="1:7" ht="8.25" customHeight="1" thickTop="1">
      <c r="A26" s="4"/>
      <c r="B26" s="165"/>
      <c r="C26" s="196"/>
      <c r="D26" s="199"/>
      <c r="E26" s="196"/>
      <c r="F26" s="199"/>
      <c r="G26" s="169"/>
    </row>
    <row r="27" spans="1:7" ht="14.25">
      <c r="A27" s="164" t="s">
        <v>47</v>
      </c>
      <c r="B27" s="12"/>
      <c r="C27" s="12"/>
      <c r="D27" s="199"/>
      <c r="E27" s="12"/>
      <c r="F27" s="199"/>
      <c r="G27" s="45"/>
    </row>
    <row r="28" spans="1:7" ht="14.25">
      <c r="A28" s="176" t="s">
        <v>192</v>
      </c>
      <c r="B28" s="12"/>
      <c r="C28" s="12"/>
      <c r="D28" s="199"/>
      <c r="E28" s="12"/>
      <c r="F28" s="199"/>
      <c r="G28" s="45"/>
    </row>
    <row r="29" spans="1:7" ht="28.5">
      <c r="A29" s="173" t="s">
        <v>48</v>
      </c>
      <c r="B29" s="12"/>
      <c r="C29" s="12"/>
      <c r="D29" s="45"/>
      <c r="E29" s="12"/>
      <c r="F29" s="45"/>
      <c r="G29" s="45"/>
    </row>
    <row r="30" spans="1:7" ht="15">
      <c r="A30" s="3" t="s">
        <v>49</v>
      </c>
      <c r="B30" s="167"/>
      <c r="C30" s="195"/>
      <c r="D30" s="236">
        <v>132000</v>
      </c>
      <c r="E30" s="195"/>
      <c r="F30" s="270">
        <v>132000</v>
      </c>
      <c r="G30" s="9"/>
    </row>
    <row r="31" spans="1:7" ht="15">
      <c r="A31" s="3" t="s">
        <v>50</v>
      </c>
      <c r="B31" s="167"/>
      <c r="C31" s="195"/>
      <c r="D31" s="236">
        <v>37652</v>
      </c>
      <c r="E31" s="195"/>
      <c r="F31" s="270">
        <v>35979</v>
      </c>
      <c r="G31" s="9"/>
    </row>
    <row r="32" spans="1:7" ht="15">
      <c r="A32" s="3" t="s">
        <v>51</v>
      </c>
      <c r="B32" s="167"/>
      <c r="C32" s="195"/>
      <c r="D32" s="236">
        <v>193475</v>
      </c>
      <c r="E32" s="195"/>
      <c r="F32" s="270">
        <v>177900</v>
      </c>
      <c r="G32" s="9"/>
    </row>
    <row r="33" spans="1:7" ht="14.25">
      <c r="A33" s="4"/>
      <c r="B33" s="165"/>
      <c r="C33" s="194"/>
      <c r="D33" s="201">
        <f>SUM(D30:D32)</f>
        <v>363127</v>
      </c>
      <c r="E33" s="194"/>
      <c r="F33" s="201">
        <f>SUM(F30:F32)</f>
        <v>345879</v>
      </c>
      <c r="G33" s="174"/>
    </row>
    <row r="34" spans="1:7" ht="14.25">
      <c r="A34" s="4"/>
      <c r="B34" s="165"/>
      <c r="C34" s="194"/>
      <c r="D34" s="202"/>
      <c r="E34" s="194"/>
      <c r="F34" s="202"/>
      <c r="G34" s="174"/>
    </row>
    <row r="35" spans="1:7" ht="14.25">
      <c r="A35" s="175" t="s">
        <v>30</v>
      </c>
      <c r="B35" s="165"/>
      <c r="C35" s="194"/>
      <c r="D35" s="201">
        <v>51825</v>
      </c>
      <c r="E35" s="194"/>
      <c r="F35" s="201">
        <f>'[2]SFP  2012'!$BK$55</f>
        <v>45474</v>
      </c>
      <c r="G35" s="174"/>
    </row>
    <row r="36" spans="1:7" ht="14.25">
      <c r="A36" s="175"/>
      <c r="B36" s="165"/>
      <c r="C36" s="194"/>
      <c r="D36" s="202"/>
      <c r="E36" s="194"/>
      <c r="F36" s="202"/>
      <c r="G36" s="174"/>
    </row>
    <row r="37" spans="1:7" ht="14.25">
      <c r="A37" s="170" t="s">
        <v>52</v>
      </c>
      <c r="B37" s="165"/>
      <c r="C37" s="194">
        <v>26</v>
      </c>
      <c r="D37" s="203">
        <f>D35+D33</f>
        <v>414952</v>
      </c>
      <c r="E37" s="194"/>
      <c r="F37" s="203">
        <f>F35+F33</f>
        <v>391353</v>
      </c>
      <c r="G37" s="174"/>
    </row>
    <row r="38" spans="1:7" ht="14.25">
      <c r="A38" s="46"/>
      <c r="B38" s="165"/>
      <c r="C38" s="194"/>
      <c r="D38" s="202"/>
      <c r="E38" s="194"/>
      <c r="F38" s="202"/>
      <c r="G38" s="174"/>
    </row>
    <row r="39" spans="1:7" ht="15">
      <c r="A39" s="176" t="s">
        <v>53</v>
      </c>
      <c r="B39" s="165"/>
      <c r="C39" s="196"/>
      <c r="D39" s="198"/>
      <c r="E39" s="196"/>
      <c r="F39" s="198"/>
      <c r="G39" s="9"/>
    </row>
    <row r="40" spans="1:7" ht="15">
      <c r="A40" s="164" t="s">
        <v>54</v>
      </c>
      <c r="B40" s="167"/>
      <c r="C40" s="195"/>
      <c r="D40" s="198"/>
      <c r="E40" s="195"/>
      <c r="F40" s="198"/>
      <c r="G40" s="9"/>
    </row>
    <row r="41" spans="1:7" ht="15">
      <c r="A41" s="168" t="s">
        <v>55</v>
      </c>
      <c r="B41" s="167"/>
      <c r="C41" s="195">
        <v>27</v>
      </c>
      <c r="D41" s="236">
        <v>56239</v>
      </c>
      <c r="E41" s="195"/>
      <c r="F41" s="271">
        <v>56844</v>
      </c>
      <c r="G41" s="9"/>
    </row>
    <row r="42" spans="1:7" ht="15">
      <c r="A42" s="177" t="s">
        <v>56</v>
      </c>
      <c r="B42" s="167"/>
      <c r="C42" s="195"/>
      <c r="D42" s="236">
        <v>6491</v>
      </c>
      <c r="E42" s="195"/>
      <c r="F42" s="271">
        <v>5792</v>
      </c>
      <c r="G42" s="9"/>
    </row>
    <row r="43" spans="1:7" ht="15">
      <c r="A43" s="168" t="s">
        <v>57</v>
      </c>
      <c r="B43" s="167"/>
      <c r="C43" s="195"/>
      <c r="D43" s="236">
        <v>2331</v>
      </c>
      <c r="E43" s="195"/>
      <c r="F43" s="271">
        <v>2331</v>
      </c>
      <c r="G43" s="9"/>
    </row>
    <row r="44" spans="1:7" ht="15">
      <c r="A44" s="178" t="s">
        <v>59</v>
      </c>
      <c r="B44" s="167"/>
      <c r="C44" s="195">
        <v>28</v>
      </c>
      <c r="D44" s="236">
        <v>1602</v>
      </c>
      <c r="E44" s="195"/>
      <c r="F44" s="271">
        <v>2509</v>
      </c>
      <c r="G44" s="9"/>
    </row>
    <row r="45" spans="1:7" ht="15">
      <c r="A45" s="178" t="s">
        <v>193</v>
      </c>
      <c r="B45" s="167"/>
      <c r="C45" s="195"/>
      <c r="D45" s="236">
        <v>6079</v>
      </c>
      <c r="E45" s="195"/>
      <c r="F45" s="271">
        <v>2567</v>
      </c>
      <c r="G45" s="9"/>
    </row>
    <row r="46" spans="1:7" ht="15">
      <c r="A46" s="3" t="s">
        <v>58</v>
      </c>
      <c r="B46" s="167"/>
      <c r="C46" s="195">
        <v>29</v>
      </c>
      <c r="D46" s="236">
        <f>70-25</f>
        <v>45</v>
      </c>
      <c r="E46" s="195"/>
      <c r="F46" s="271">
        <v>45</v>
      </c>
      <c r="G46" s="9"/>
    </row>
    <row r="47" spans="1:8" ht="15">
      <c r="A47" s="2"/>
      <c r="B47" s="165"/>
      <c r="C47" s="195"/>
      <c r="D47" s="238">
        <f>SUM(D41:D46)</f>
        <v>72787</v>
      </c>
      <c r="E47" s="195"/>
      <c r="F47" s="238">
        <f>SUM(F41:F46)</f>
        <v>70088</v>
      </c>
      <c r="G47" s="174"/>
      <c r="H47" s="179"/>
    </row>
    <row r="48" spans="3:6" ht="14.25" customHeight="1">
      <c r="C48" s="204"/>
      <c r="D48" s="205"/>
      <c r="E48" s="204"/>
      <c r="F48" s="205"/>
    </row>
    <row r="49" spans="1:7" ht="15">
      <c r="A49" s="164" t="s">
        <v>60</v>
      </c>
      <c r="B49" s="180"/>
      <c r="C49" s="206"/>
      <c r="D49" s="207"/>
      <c r="E49" s="206"/>
      <c r="F49" s="207"/>
      <c r="G49" s="181"/>
    </row>
    <row r="50" spans="1:7" ht="15">
      <c r="A50" s="146" t="s">
        <v>61</v>
      </c>
      <c r="B50" s="167"/>
      <c r="C50" s="194">
        <v>30</v>
      </c>
      <c r="D50" s="236">
        <v>202833</v>
      </c>
      <c r="E50" s="194"/>
      <c r="F50" s="272">
        <v>203994</v>
      </c>
      <c r="G50" s="9"/>
    </row>
    <row r="51" spans="1:7" ht="15">
      <c r="A51" s="178" t="s">
        <v>194</v>
      </c>
      <c r="B51" s="167"/>
      <c r="C51" s="194">
        <v>27</v>
      </c>
      <c r="D51" s="236">
        <v>23955</v>
      </c>
      <c r="E51" s="194"/>
      <c r="F51" s="272">
        <v>9559</v>
      </c>
      <c r="G51" s="9"/>
    </row>
    <row r="52" spans="1:7" ht="15">
      <c r="A52" s="178" t="s">
        <v>62</v>
      </c>
      <c r="B52" s="167"/>
      <c r="C52" s="194">
        <v>31</v>
      </c>
      <c r="D52" s="236">
        <v>55233</v>
      </c>
      <c r="E52" s="194"/>
      <c r="F52" s="272">
        <v>55242</v>
      </c>
      <c r="G52" s="9"/>
    </row>
    <row r="53" spans="1:9" ht="15">
      <c r="A53" s="178" t="s">
        <v>63</v>
      </c>
      <c r="B53" s="167"/>
      <c r="C53" s="194">
        <v>32</v>
      </c>
      <c r="D53" s="236">
        <v>6015</v>
      </c>
      <c r="E53" s="194"/>
      <c r="F53" s="272">
        <v>1560</v>
      </c>
      <c r="G53" s="9"/>
      <c r="H53" s="171"/>
      <c r="I53" s="171"/>
    </row>
    <row r="54" spans="1:9" ht="30">
      <c r="A54" s="182" t="s">
        <v>64</v>
      </c>
      <c r="B54" s="167"/>
      <c r="C54" s="194">
        <v>33</v>
      </c>
      <c r="D54" s="236">
        <v>9253</v>
      </c>
      <c r="E54" s="194"/>
      <c r="F54" s="272">
        <v>6624</v>
      </c>
      <c r="G54" s="9"/>
      <c r="H54" s="171"/>
      <c r="I54" s="171"/>
    </row>
    <row r="55" spans="1:6" ht="15">
      <c r="A55" s="178" t="s">
        <v>65</v>
      </c>
      <c r="B55" s="167"/>
      <c r="C55" s="194">
        <v>34</v>
      </c>
      <c r="D55" s="236">
        <f>4025+1</f>
        <v>4026</v>
      </c>
      <c r="E55" s="194"/>
      <c r="F55" s="272">
        <v>2408</v>
      </c>
    </row>
    <row r="56" spans="1:7" ht="15">
      <c r="A56" s="178" t="s">
        <v>66</v>
      </c>
      <c r="B56" s="167"/>
      <c r="C56" s="194">
        <v>35</v>
      </c>
      <c r="D56" s="236">
        <v>10006</v>
      </c>
      <c r="E56" s="194"/>
      <c r="F56" s="272">
        <v>4590</v>
      </c>
      <c r="G56" s="9"/>
    </row>
    <row r="57" spans="1:8" ht="14.25">
      <c r="A57" s="4"/>
      <c r="B57" s="165"/>
      <c r="C57" s="196"/>
      <c r="D57" s="201">
        <f>SUM(D50:D56)</f>
        <v>311321</v>
      </c>
      <c r="E57" s="196"/>
      <c r="F57" s="201">
        <f>SUM(F50:F56)</f>
        <v>283977</v>
      </c>
      <c r="G57" s="174"/>
      <c r="H57" s="179"/>
    </row>
    <row r="58" spans="1:7" ht="14.25">
      <c r="A58" s="4"/>
      <c r="B58" s="165"/>
      <c r="C58" s="196"/>
      <c r="D58" s="202"/>
      <c r="E58" s="196"/>
      <c r="F58" s="202"/>
      <c r="G58" s="174"/>
    </row>
    <row r="59" spans="1:8" ht="14.25">
      <c r="A59" s="176" t="s">
        <v>67</v>
      </c>
      <c r="B59" s="165"/>
      <c r="C59" s="196"/>
      <c r="D59" s="203">
        <f>D47+D57</f>
        <v>384108</v>
      </c>
      <c r="E59" s="196"/>
      <c r="F59" s="203">
        <f>F47+F57</f>
        <v>354065</v>
      </c>
      <c r="G59" s="174"/>
      <c r="H59" s="179"/>
    </row>
    <row r="60" spans="1:7" ht="15">
      <c r="A60" s="7"/>
      <c r="B60" s="165"/>
      <c r="C60" s="196"/>
      <c r="D60" s="202"/>
      <c r="E60" s="196"/>
      <c r="F60" s="202"/>
      <c r="G60" s="174"/>
    </row>
    <row r="61" spans="1:7" ht="15" thickBot="1">
      <c r="A61" s="170" t="s">
        <v>68</v>
      </c>
      <c r="B61" s="165"/>
      <c r="C61" s="196"/>
      <c r="D61" s="200">
        <f>D59+D37</f>
        <v>799060</v>
      </c>
      <c r="E61" s="196"/>
      <c r="F61" s="200">
        <f>F59+F37</f>
        <v>745418</v>
      </c>
      <c r="G61" s="174"/>
    </row>
    <row r="62" spans="1:7" ht="15.75" thickTop="1">
      <c r="A62" s="3"/>
      <c r="B62" s="167"/>
      <c r="C62" s="183"/>
      <c r="D62" s="184"/>
      <c r="E62" s="167"/>
      <c r="F62" s="184"/>
      <c r="G62" s="9"/>
    </row>
    <row r="63" spans="1:7" ht="15">
      <c r="A63" s="185" t="str">
        <f>+SCI!A52</f>
        <v>The accompanying notes on pages 5 to 97 form an integral part of the consolidated interim financial statements.</v>
      </c>
      <c r="B63" s="167"/>
      <c r="C63" s="186"/>
      <c r="D63" s="187"/>
      <c r="E63" s="186"/>
      <c r="F63" s="187"/>
      <c r="G63" s="187"/>
    </row>
    <row r="64" spans="1:7" ht="15">
      <c r="A64" s="185"/>
      <c r="B64" s="167"/>
      <c r="C64" s="186"/>
      <c r="D64" s="10"/>
      <c r="E64" s="186"/>
      <c r="F64" s="10"/>
      <c r="G64" s="10"/>
    </row>
    <row r="65" spans="1:7" ht="15">
      <c r="A65" s="185" t="s">
        <v>159</v>
      </c>
      <c r="B65" s="167"/>
      <c r="C65" s="186"/>
      <c r="D65" s="10"/>
      <c r="E65" s="186"/>
      <c r="F65" s="10"/>
      <c r="G65" s="10"/>
    </row>
    <row r="66" spans="1:7" ht="17.25" customHeight="1">
      <c r="A66" s="36"/>
      <c r="B66" s="36"/>
      <c r="C66" s="36"/>
      <c r="D66" s="47"/>
      <c r="E66" s="36"/>
      <c r="F66" s="47"/>
      <c r="G66" s="47"/>
    </row>
    <row r="67" spans="1:7" ht="15" customHeight="1">
      <c r="A67" s="36"/>
      <c r="B67" s="36"/>
      <c r="C67" s="36"/>
      <c r="D67" s="47"/>
      <c r="E67" s="36"/>
      <c r="F67" s="47"/>
      <c r="G67" s="47"/>
    </row>
    <row r="68" spans="1:7" s="2" customFormat="1" ht="15">
      <c r="A68" s="30" t="str">
        <f>SCI!A56</f>
        <v>Executive Director: </v>
      </c>
      <c r="B68" s="8"/>
      <c r="C68" s="8"/>
      <c r="D68" s="48"/>
      <c r="E68" s="8"/>
      <c r="F68" s="48"/>
      <c r="G68" s="49"/>
    </row>
    <row r="69" spans="1:7" s="2" customFormat="1" ht="15">
      <c r="A69" s="143" t="str">
        <f>SCI!A57</f>
        <v>Ognian Donev, PhD</v>
      </c>
      <c r="B69" s="8"/>
      <c r="C69" s="8"/>
      <c r="D69" s="48"/>
      <c r="E69" s="8"/>
      <c r="F69" s="48"/>
      <c r="G69" s="49"/>
    </row>
    <row r="70" spans="2:7" s="2" customFormat="1" ht="16.5" customHeight="1">
      <c r="B70" s="8"/>
      <c r="C70" s="8"/>
      <c r="D70" s="48"/>
      <c r="E70" s="8"/>
      <c r="F70" s="48"/>
      <c r="G70" s="49"/>
    </row>
    <row r="71" spans="1:7" s="2" customFormat="1" ht="18" customHeight="1">
      <c r="A71" s="31" t="str">
        <f>SCI!A59</f>
        <v>Finance Director:</v>
      </c>
      <c r="B71" s="8"/>
      <c r="C71" s="8"/>
      <c r="D71" s="48"/>
      <c r="E71" s="8"/>
      <c r="F71" s="48"/>
      <c r="G71" s="49"/>
    </row>
    <row r="72" spans="1:7" s="2" customFormat="1" ht="15">
      <c r="A72" s="32" t="str">
        <f>SCI!A60</f>
        <v>Boris Borisov</v>
      </c>
      <c r="B72" s="8"/>
      <c r="C72" s="8"/>
      <c r="D72" s="48"/>
      <c r="E72" s="8"/>
      <c r="F72" s="48"/>
      <c r="G72" s="49"/>
    </row>
    <row r="73" spans="1:7" s="2" customFormat="1" ht="15">
      <c r="A73" s="33"/>
      <c r="B73" s="8"/>
      <c r="C73" s="8"/>
      <c r="D73" s="48"/>
      <c r="E73" s="8"/>
      <c r="F73" s="48"/>
      <c r="G73" s="49"/>
    </row>
    <row r="74" spans="1:7" s="2" customFormat="1" ht="15">
      <c r="A74" s="34" t="str">
        <f>SCI!A62</f>
        <v>Prepared by:</v>
      </c>
      <c r="B74" s="8"/>
      <c r="C74" s="8"/>
      <c r="D74" s="48"/>
      <c r="E74" s="8"/>
      <c r="F74" s="48"/>
      <c r="G74" s="49"/>
    </row>
    <row r="75" ht="15">
      <c r="A75" s="35" t="str">
        <f>SCI!A63</f>
        <v>Lyudmila Bondzhova</v>
      </c>
    </row>
    <row r="76" ht="15">
      <c r="A76" s="35"/>
    </row>
    <row r="77" ht="15">
      <c r="A77" s="2"/>
    </row>
    <row r="78" ht="15">
      <c r="A78" s="188"/>
    </row>
    <row r="79" ht="15">
      <c r="A79" s="188"/>
    </row>
    <row r="80" ht="15">
      <c r="A80" s="188"/>
    </row>
  </sheetData>
  <sheetProtection/>
  <mergeCells count="3">
    <mergeCell ref="C4:C5"/>
    <mergeCell ref="D4:D5"/>
    <mergeCell ref="F4:F5"/>
  </mergeCells>
  <printOptions/>
  <pageMargins left="0.7" right="0.7" top="0.75" bottom="0.75" header="0.3" footer="0.3"/>
  <pageSetup horizontalDpi="300" verticalDpi="300" orientation="portrait" paperSize="9" scale="65" r:id="rId1"/>
  <headerFooter alignWithMargins="0">
    <oddFooter>&amp;R&amp;"Times New Roman Cyr,Regular"2</oddFooter>
  </headerFooter>
  <rowBreaks count="1" manualBreakCount="1">
    <brk id="7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view="pageBreakPreview" zoomScaleSheetLayoutView="100" zoomScalePageLayoutView="0" workbookViewId="0" topLeftCell="A1">
      <selection activeCell="C65" sqref="C65"/>
    </sheetView>
  </sheetViews>
  <sheetFormatPr defaultColWidth="2.421875" defaultRowHeight="12.75"/>
  <cols>
    <col min="1" max="1" width="54.8515625" style="83" customWidth="1"/>
    <col min="2" max="2" width="7.28125" style="79" customWidth="1"/>
    <col min="3" max="3" width="18.140625" style="75" customWidth="1"/>
    <col min="4" max="4" width="3.421875" style="79" customWidth="1"/>
    <col min="5" max="5" width="16.7109375" style="75" customWidth="1"/>
    <col min="6" max="28" width="11.421875" style="55" customWidth="1"/>
    <col min="29" max="16384" width="2.421875" style="55" customWidth="1"/>
  </cols>
  <sheetData>
    <row r="1" spans="1:5" s="50" customFormat="1" ht="15">
      <c r="A1" s="298" t="s">
        <v>2</v>
      </c>
      <c r="B1" s="299"/>
      <c r="C1" s="299"/>
      <c r="D1" s="299"/>
      <c r="E1" s="299"/>
    </row>
    <row r="2" spans="1:5" s="51" customFormat="1" ht="15">
      <c r="A2" s="300" t="s">
        <v>184</v>
      </c>
      <c r="B2" s="301"/>
      <c r="C2" s="301"/>
      <c r="D2" s="301"/>
      <c r="E2" s="301"/>
    </row>
    <row r="3" spans="1:5" s="51" customFormat="1" ht="15">
      <c r="A3" s="4" t="s">
        <v>181</v>
      </c>
      <c r="B3" s="137"/>
      <c r="C3" s="137"/>
      <c r="D3" s="137"/>
      <c r="E3" s="137"/>
    </row>
    <row r="4" spans="1:5" ht="17.25" customHeight="1">
      <c r="A4" s="53"/>
      <c r="B4" s="54" t="s">
        <v>7</v>
      </c>
      <c r="C4" s="292" t="s">
        <v>187</v>
      </c>
      <c r="D4" s="6"/>
      <c r="E4" s="292" t="s">
        <v>188</v>
      </c>
    </row>
    <row r="5" spans="1:5" ht="27" customHeight="1">
      <c r="A5" s="53"/>
      <c r="B5" s="56"/>
      <c r="C5" s="293"/>
      <c r="D5" s="6"/>
      <c r="E5" s="293"/>
    </row>
    <row r="6" spans="1:5" ht="20.25">
      <c r="A6" s="53"/>
      <c r="B6" s="56"/>
      <c r="C6" s="57"/>
      <c r="D6" s="56"/>
      <c r="E6" s="139"/>
    </row>
    <row r="7" spans="1:5" ht="15">
      <c r="A7" s="58" t="s">
        <v>69</v>
      </c>
      <c r="B7" s="59"/>
      <c r="C7" s="60"/>
      <c r="D7" s="59"/>
      <c r="E7" s="60"/>
    </row>
    <row r="8" spans="1:5" ht="15">
      <c r="A8" s="61" t="s">
        <v>70</v>
      </c>
      <c r="B8" s="208"/>
      <c r="C8" s="62">
        <v>401825</v>
      </c>
      <c r="D8" s="208"/>
      <c r="E8" s="62">
        <v>372961</v>
      </c>
    </row>
    <row r="9" spans="1:6" ht="15">
      <c r="A9" s="61" t="s">
        <v>71</v>
      </c>
      <c r="B9" s="208"/>
      <c r="C9" s="62">
        <f>-323541</f>
        <v>-323541</v>
      </c>
      <c r="D9" s="208"/>
      <c r="E9" s="62">
        <v>-316780</v>
      </c>
      <c r="F9" s="63"/>
    </row>
    <row r="10" spans="1:6" ht="15">
      <c r="A10" s="61" t="s">
        <v>72</v>
      </c>
      <c r="B10" s="208"/>
      <c r="C10" s="62">
        <v>-33400</v>
      </c>
      <c r="D10" s="208"/>
      <c r="E10" s="62">
        <v>-31182</v>
      </c>
      <c r="F10" s="63"/>
    </row>
    <row r="11" spans="1:5" s="64" customFormat="1" ht="15">
      <c r="A11" s="61" t="s">
        <v>73</v>
      </c>
      <c r="B11" s="59"/>
      <c r="C11" s="62">
        <v>-23746</v>
      </c>
      <c r="D11" s="59"/>
      <c r="E11" s="62">
        <v>-20439</v>
      </c>
    </row>
    <row r="12" spans="1:5" s="64" customFormat="1" ht="15">
      <c r="A12" s="61" t="s">
        <v>74</v>
      </c>
      <c r="B12" s="59"/>
      <c r="C12" s="62">
        <v>4482</v>
      </c>
      <c r="D12" s="59"/>
      <c r="E12" s="62">
        <v>6168</v>
      </c>
    </row>
    <row r="13" spans="1:5" s="64" customFormat="1" ht="15">
      <c r="A13" s="61" t="s">
        <v>75</v>
      </c>
      <c r="B13" s="59"/>
      <c r="C13" s="62">
        <v>-3172</v>
      </c>
      <c r="D13" s="59"/>
      <c r="E13" s="62">
        <v>-3433</v>
      </c>
    </row>
    <row r="14" spans="1:5" s="64" customFormat="1" ht="15">
      <c r="A14" s="147" t="s">
        <v>76</v>
      </c>
      <c r="B14" s="59"/>
      <c r="C14" s="62">
        <v>-3268</v>
      </c>
      <c r="D14" s="59"/>
      <c r="E14" s="62">
        <v>-4019</v>
      </c>
    </row>
    <row r="15" spans="1:5" s="64" customFormat="1" ht="15">
      <c r="A15" s="61" t="s">
        <v>77</v>
      </c>
      <c r="B15" s="59"/>
      <c r="C15" s="62">
        <v>-420</v>
      </c>
      <c r="D15" s="59"/>
      <c r="E15" s="62">
        <v>-574</v>
      </c>
    </row>
    <row r="16" spans="1:9" ht="15">
      <c r="A16" s="61" t="s">
        <v>78</v>
      </c>
      <c r="B16" s="59"/>
      <c r="C16" s="62">
        <v>-984</v>
      </c>
      <c r="D16" s="59"/>
      <c r="E16" s="62">
        <v>-969</v>
      </c>
      <c r="F16" s="2"/>
      <c r="G16" s="2"/>
      <c r="H16" s="2"/>
      <c r="I16" s="2"/>
    </row>
    <row r="17" spans="1:5" s="64" customFormat="1" ht="14.25">
      <c r="A17" s="58" t="s">
        <v>79</v>
      </c>
      <c r="B17" s="59"/>
      <c r="C17" s="210">
        <f>SUM(C8:C16)</f>
        <v>17776</v>
      </c>
      <c r="D17" s="59"/>
      <c r="E17" s="210">
        <f>SUM(E8:E16)</f>
        <v>1733</v>
      </c>
    </row>
    <row r="18" spans="1:5" s="64" customFormat="1" ht="15">
      <c r="A18" s="58"/>
      <c r="B18" s="59"/>
      <c r="C18" s="60"/>
      <c r="D18" s="59"/>
      <c r="E18" s="60"/>
    </row>
    <row r="19" spans="1:5" s="64" customFormat="1" ht="15">
      <c r="A19" s="58" t="s">
        <v>80</v>
      </c>
      <c r="B19" s="59"/>
      <c r="C19" s="60"/>
      <c r="D19" s="59"/>
      <c r="E19" s="60"/>
    </row>
    <row r="20" spans="1:6" ht="15">
      <c r="A20" s="61" t="s">
        <v>81</v>
      </c>
      <c r="B20" s="59"/>
      <c r="C20" s="62">
        <v>-18556</v>
      </c>
      <c r="D20" s="59"/>
      <c r="E20" s="62">
        <v>-30281</v>
      </c>
      <c r="F20" s="63"/>
    </row>
    <row r="21" spans="1:5" ht="15">
      <c r="A21" s="61" t="s">
        <v>82</v>
      </c>
      <c r="B21" s="59"/>
      <c r="C21" s="62">
        <v>61</v>
      </c>
      <c r="D21" s="59"/>
      <c r="E21" s="62">
        <v>124</v>
      </c>
    </row>
    <row r="22" spans="1:6" ht="15">
      <c r="A22" s="61" t="s">
        <v>83</v>
      </c>
      <c r="B22" s="59"/>
      <c r="C22" s="62">
        <v>-306</v>
      </c>
      <c r="D22" s="59"/>
      <c r="E22" s="62">
        <v>-938</v>
      </c>
      <c r="F22" s="63"/>
    </row>
    <row r="23" spans="1:5" ht="15">
      <c r="A23" s="61" t="s">
        <v>84</v>
      </c>
      <c r="B23" s="59"/>
      <c r="C23" s="62">
        <v>-2290</v>
      </c>
      <c r="D23" s="59"/>
      <c r="E23" s="62">
        <v>-2787</v>
      </c>
    </row>
    <row r="24" spans="1:5" ht="15">
      <c r="A24" s="61" t="s">
        <v>85</v>
      </c>
      <c r="B24" s="59"/>
      <c r="C24" s="62">
        <v>4219</v>
      </c>
      <c r="D24" s="59"/>
      <c r="E24" s="62">
        <v>6</v>
      </c>
    </row>
    <row r="25" spans="1:5" ht="15">
      <c r="A25" s="61" t="s">
        <v>161</v>
      </c>
      <c r="B25" s="59"/>
      <c r="C25" s="62">
        <v>154</v>
      </c>
      <c r="D25" s="59"/>
      <c r="E25" s="62">
        <v>153</v>
      </c>
    </row>
    <row r="26" spans="1:5" ht="15">
      <c r="A26" s="61" t="s">
        <v>162</v>
      </c>
      <c r="B26" s="59"/>
      <c r="C26" s="62">
        <f>-(1935)-1</f>
        <v>-1936</v>
      </c>
      <c r="D26" s="59"/>
      <c r="E26" s="62" t="s">
        <v>196</v>
      </c>
    </row>
    <row r="27" spans="1:5" ht="15">
      <c r="A27" s="61" t="s">
        <v>163</v>
      </c>
      <c r="B27" s="59"/>
      <c r="C27" s="62">
        <v>-108</v>
      </c>
      <c r="D27" s="59"/>
      <c r="E27" s="62">
        <f>-E28</f>
        <v>0</v>
      </c>
    </row>
    <row r="28" spans="1:5" ht="15">
      <c r="A28" s="61" t="s">
        <v>122</v>
      </c>
      <c r="B28" s="59"/>
      <c r="C28" s="62">
        <v>-796</v>
      </c>
      <c r="D28" s="59"/>
      <c r="E28" s="62">
        <v>0</v>
      </c>
    </row>
    <row r="29" spans="1:5" ht="30">
      <c r="A29" s="61" t="s">
        <v>195</v>
      </c>
      <c r="B29" s="209"/>
      <c r="C29" s="62">
        <v>3976</v>
      </c>
      <c r="D29" s="59"/>
      <c r="E29" s="62">
        <v>-47</v>
      </c>
    </row>
    <row r="30" spans="1:5" ht="15">
      <c r="A30" s="148" t="s">
        <v>39</v>
      </c>
      <c r="B30" s="59"/>
      <c r="C30" s="62">
        <v>-6272</v>
      </c>
      <c r="D30" s="59"/>
      <c r="E30" s="62">
        <v>-10306</v>
      </c>
    </row>
    <row r="31" spans="1:5" ht="15">
      <c r="A31" s="147" t="s">
        <v>86</v>
      </c>
      <c r="B31" s="59"/>
      <c r="C31" s="62">
        <v>7774</v>
      </c>
      <c r="D31" s="59"/>
      <c r="E31" s="62">
        <v>1287</v>
      </c>
    </row>
    <row r="32" spans="1:5" ht="15">
      <c r="A32" s="148" t="s">
        <v>87</v>
      </c>
      <c r="B32" s="59"/>
      <c r="C32" s="62">
        <v>-920</v>
      </c>
      <c r="D32" s="59"/>
      <c r="E32" s="62">
        <v>-198</v>
      </c>
    </row>
    <row r="33" spans="1:5" ht="15">
      <c r="A33" s="147" t="s">
        <v>88</v>
      </c>
      <c r="B33" s="59"/>
      <c r="C33" s="62">
        <v>83</v>
      </c>
      <c r="D33" s="59"/>
      <c r="E33" s="62">
        <v>409</v>
      </c>
    </row>
    <row r="34" spans="1:5" ht="15">
      <c r="A34" s="61" t="s">
        <v>123</v>
      </c>
      <c r="B34" s="59"/>
      <c r="C34" s="62">
        <v>793</v>
      </c>
      <c r="D34" s="59"/>
      <c r="E34" s="62">
        <v>2166</v>
      </c>
    </row>
    <row r="35" spans="1:5" ht="15">
      <c r="A35" s="149" t="s">
        <v>89</v>
      </c>
      <c r="B35" s="59"/>
      <c r="C35" s="210">
        <f>SUM(C20:C34)</f>
        <v>-14124</v>
      </c>
      <c r="D35" s="59"/>
      <c r="E35" s="210">
        <f>SUM(E20:E34)</f>
        <v>-40412</v>
      </c>
    </row>
    <row r="36" spans="1:5" ht="15">
      <c r="A36" s="61"/>
      <c r="B36" s="59"/>
      <c r="C36" s="60"/>
      <c r="D36" s="59"/>
      <c r="E36" s="60"/>
    </row>
    <row r="37" spans="1:5" ht="15">
      <c r="A37" s="150" t="s">
        <v>90</v>
      </c>
      <c r="B37" s="59"/>
      <c r="C37" s="65"/>
      <c r="D37" s="59"/>
      <c r="E37" s="65"/>
    </row>
    <row r="38" spans="1:5" ht="15">
      <c r="A38" s="147" t="s">
        <v>164</v>
      </c>
      <c r="B38" s="59"/>
      <c r="C38" s="62">
        <v>35064</v>
      </c>
      <c r="D38" s="59"/>
      <c r="E38" s="273">
        <v>44022.888232196</v>
      </c>
    </row>
    <row r="39" spans="1:5" ht="15">
      <c r="A39" s="147" t="s">
        <v>165</v>
      </c>
      <c r="B39" s="59"/>
      <c r="C39" s="62">
        <f>-37641</f>
        <v>-37641</v>
      </c>
      <c r="D39" s="59"/>
      <c r="E39" s="273">
        <v>-22959.836392257</v>
      </c>
    </row>
    <row r="40" spans="1:5" ht="15">
      <c r="A40" s="147" t="s">
        <v>91</v>
      </c>
      <c r="B40" s="59"/>
      <c r="C40" s="62">
        <v>27060</v>
      </c>
      <c r="D40" s="59"/>
      <c r="E40" s="273">
        <v>20089</v>
      </c>
    </row>
    <row r="41" spans="1:5" ht="15">
      <c r="A41" s="147" t="s">
        <v>92</v>
      </c>
      <c r="B41" s="59"/>
      <c r="C41" s="62">
        <v>-13314</v>
      </c>
      <c r="D41" s="59"/>
      <c r="E41" s="273">
        <v>-1837.7346579809046</v>
      </c>
    </row>
    <row r="42" spans="1:5" ht="30">
      <c r="A42" s="147" t="s">
        <v>197</v>
      </c>
      <c r="B42" s="59"/>
      <c r="C42" s="62">
        <v>2397</v>
      </c>
      <c r="D42" s="59"/>
      <c r="E42" s="273">
        <v>0</v>
      </c>
    </row>
    <row r="43" spans="1:5" ht="16.5" customHeight="1">
      <c r="A43" s="151" t="s">
        <v>93</v>
      </c>
      <c r="B43" s="59"/>
      <c r="C43" s="62">
        <v>-1380</v>
      </c>
      <c r="D43" s="59"/>
      <c r="E43" s="273">
        <v>-303</v>
      </c>
    </row>
    <row r="44" spans="1:5" s="64" customFormat="1" ht="15">
      <c r="A44" s="61" t="s">
        <v>94</v>
      </c>
      <c r="B44" s="59"/>
      <c r="C44" s="62">
        <v>-590</v>
      </c>
      <c r="D44" s="59"/>
      <c r="E44" s="273">
        <v>-789</v>
      </c>
    </row>
    <row r="45" spans="1:5" ht="15">
      <c r="A45" s="61" t="s">
        <v>98</v>
      </c>
      <c r="B45" s="59"/>
      <c r="C45" s="62">
        <v>-2116</v>
      </c>
      <c r="D45" s="59"/>
      <c r="E45" s="62">
        <v>-1324</v>
      </c>
    </row>
    <row r="46" spans="1:5" ht="15">
      <c r="A46" s="66" t="s">
        <v>95</v>
      </c>
      <c r="B46" s="59"/>
      <c r="C46" s="62">
        <v>-497</v>
      </c>
      <c r="D46" s="59"/>
      <c r="E46" s="62">
        <v>-590</v>
      </c>
    </row>
    <row r="47" spans="1:5" ht="15">
      <c r="A47" s="61" t="s">
        <v>166</v>
      </c>
      <c r="B47" s="59"/>
      <c r="C47" s="62">
        <v>3787</v>
      </c>
      <c r="D47" s="59"/>
      <c r="E47" s="62">
        <v>1824</v>
      </c>
    </row>
    <row r="48" spans="1:5" ht="15">
      <c r="A48" s="61" t="s">
        <v>198</v>
      </c>
      <c r="B48" s="59"/>
      <c r="C48" s="62" t="s">
        <v>196</v>
      </c>
      <c r="D48" s="59"/>
      <c r="E48" s="62">
        <v>-29</v>
      </c>
    </row>
    <row r="49" spans="1:5" s="68" customFormat="1" ht="15">
      <c r="A49" s="67" t="s">
        <v>96</v>
      </c>
      <c r="B49" s="59"/>
      <c r="C49" s="210">
        <f>SUM(C38:C47)</f>
        <v>12770</v>
      </c>
      <c r="D49" s="59"/>
      <c r="E49" s="210">
        <f>SUM(E38:E47)</f>
        <v>38132.3171819581</v>
      </c>
    </row>
    <row r="50" spans="1:5" s="68" customFormat="1" ht="15">
      <c r="A50" s="67"/>
      <c r="B50" s="59"/>
      <c r="C50" s="239"/>
      <c r="D50" s="59"/>
      <c r="E50" s="211"/>
    </row>
    <row r="51" spans="1:5" s="68" customFormat="1" ht="15">
      <c r="A51" s="189" t="s">
        <v>120</v>
      </c>
      <c r="B51" s="59"/>
      <c r="C51" s="212">
        <v>-49</v>
      </c>
      <c r="D51" s="59"/>
      <c r="E51" s="212">
        <v>-236</v>
      </c>
    </row>
    <row r="52" spans="1:5" s="68" customFormat="1" ht="15">
      <c r="A52" s="66"/>
      <c r="B52" s="59"/>
      <c r="C52" s="62"/>
      <c r="D52" s="59"/>
      <c r="E52" s="62"/>
    </row>
    <row r="53" spans="1:5" s="69" customFormat="1" ht="17.25" customHeight="1">
      <c r="A53" s="152" t="s">
        <v>167</v>
      </c>
      <c r="B53" s="59"/>
      <c r="C53" s="213">
        <f>C17+C35+C49+C51</f>
        <v>16373</v>
      </c>
      <c r="D53" s="59"/>
      <c r="E53" s="213">
        <f>E17+E35+E49+E51</f>
        <v>-782.6828180419034</v>
      </c>
    </row>
    <row r="54" spans="1:5" s="69" customFormat="1" ht="15">
      <c r="A54" s="66"/>
      <c r="B54" s="59"/>
      <c r="C54" s="60"/>
      <c r="D54" s="59"/>
      <c r="E54" s="60"/>
    </row>
    <row r="55" spans="1:5" ht="15">
      <c r="A55" s="153" t="s">
        <v>97</v>
      </c>
      <c r="B55" s="59"/>
      <c r="C55" s="62">
        <f>'[3]SFP'!F22</f>
        <v>15767</v>
      </c>
      <c r="D55" s="59"/>
      <c r="E55" s="62">
        <v>32235</v>
      </c>
    </row>
    <row r="56" spans="1:5" ht="15">
      <c r="A56" s="66"/>
      <c r="B56" s="59"/>
      <c r="C56" s="70"/>
      <c r="D56" s="59"/>
      <c r="E56" s="70"/>
    </row>
    <row r="57" spans="1:5" ht="15.75" thickBot="1">
      <c r="A57" s="154" t="s">
        <v>168</v>
      </c>
      <c r="B57" s="59">
        <v>25</v>
      </c>
      <c r="C57" s="214">
        <f>C55+C53</f>
        <v>32140</v>
      </c>
      <c r="D57" s="59"/>
      <c r="E57" s="214">
        <f>E55+E53</f>
        <v>31452.317181958097</v>
      </c>
    </row>
    <row r="58" spans="1:5" ht="16.5" thickTop="1">
      <c r="A58" s="71"/>
      <c r="B58" s="59"/>
      <c r="C58" s="72"/>
      <c r="D58" s="59"/>
      <c r="E58" s="72"/>
    </row>
    <row r="59" spans="1:5" ht="15">
      <c r="A59" s="135" t="str">
        <f>+SCI!A52</f>
        <v>The accompanying notes on pages 5 to 97 form an integral part of the consolidated interim financial statements.</v>
      </c>
      <c r="B59" s="59"/>
      <c r="C59" s="72"/>
      <c r="D59" s="59"/>
      <c r="E59" s="72"/>
    </row>
    <row r="60" spans="1:5" ht="15">
      <c r="A60" s="73"/>
      <c r="B60" s="59"/>
      <c r="C60" s="72"/>
      <c r="D60" s="59"/>
      <c r="E60" s="72"/>
    </row>
    <row r="61" spans="1:4" ht="15">
      <c r="A61" s="30" t="str">
        <f>SCI!A56</f>
        <v>Executive Director: </v>
      </c>
      <c r="B61" s="74"/>
      <c r="D61" s="74"/>
    </row>
    <row r="62" spans="1:4" ht="15">
      <c r="A62" s="143" t="str">
        <f>SCI!A57</f>
        <v>Ognian Donev, PhD</v>
      </c>
      <c r="B62" s="74"/>
      <c r="D62" s="74"/>
    </row>
    <row r="63" spans="1:4" ht="15">
      <c r="A63" s="2"/>
      <c r="B63" s="74"/>
      <c r="D63" s="74"/>
    </row>
    <row r="64" spans="1:4" ht="15">
      <c r="A64" s="31" t="str">
        <f>SCI!A59</f>
        <v>Finance Director:</v>
      </c>
      <c r="B64" s="74"/>
      <c r="D64" s="74"/>
    </row>
    <row r="65" spans="1:4" ht="15">
      <c r="A65" s="32" t="str">
        <f>SCI!A60</f>
        <v>Boris Borisov</v>
      </c>
      <c r="B65" s="74"/>
      <c r="D65" s="74"/>
    </row>
    <row r="66" spans="1:4" ht="15">
      <c r="A66" s="33"/>
      <c r="B66" s="74"/>
      <c r="D66" s="74"/>
    </row>
    <row r="67" spans="1:5" ht="15">
      <c r="A67" s="34" t="str">
        <f>SCI!A62</f>
        <v>Prepared by:</v>
      </c>
      <c r="B67" s="77"/>
      <c r="C67" s="78"/>
      <c r="D67" s="77"/>
      <c r="E67" s="78"/>
    </row>
    <row r="68" ht="15">
      <c r="A68" s="35" t="str">
        <f>SCI!A63</f>
        <v>Lyudmila Bondzhova</v>
      </c>
    </row>
    <row r="69" ht="15">
      <c r="A69" s="2"/>
    </row>
    <row r="70" ht="15">
      <c r="A70" s="80"/>
    </row>
    <row r="71" ht="15">
      <c r="A71" s="81"/>
    </row>
    <row r="72" ht="15">
      <c r="A72" s="82"/>
    </row>
    <row r="73" ht="15">
      <c r="A73" s="82"/>
    </row>
  </sheetData>
  <sheetProtection/>
  <mergeCells count="4">
    <mergeCell ref="A1:E1"/>
    <mergeCell ref="A2:E2"/>
    <mergeCell ref="C4:C5"/>
    <mergeCell ref="E4:E5"/>
  </mergeCells>
  <printOptions/>
  <pageMargins left="0.7" right="0.7" top="0.75" bottom="0.75" header="0.3" footer="0.3"/>
  <pageSetup blackAndWhite="1" firstPageNumber="3" useFirstPageNumber="1" fitToHeight="1" fitToWidth="1" horizontalDpi="300" verticalDpi="300" orientation="portrait" paperSize="9" scale="7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view="pageBreakPreview" zoomScale="85" zoomScaleNormal="60" zoomScaleSheetLayoutView="85" workbookViewId="0" topLeftCell="A1">
      <selection activeCell="G55" sqref="G55:Q56"/>
    </sheetView>
  </sheetViews>
  <sheetFormatPr defaultColWidth="11.421875" defaultRowHeight="12.75"/>
  <cols>
    <col min="1" max="1" width="41.421875" style="86" customWidth="1"/>
    <col min="2" max="2" width="11.140625" style="86" customWidth="1"/>
    <col min="3" max="3" width="13.8515625" style="86" customWidth="1"/>
    <col min="4" max="4" width="0.9921875" style="86" customWidth="1"/>
    <col min="5" max="5" width="13.421875" style="86" customWidth="1"/>
    <col min="6" max="6" width="0.85546875" style="86" customWidth="1"/>
    <col min="7" max="7" width="13.421875" style="86" customWidth="1"/>
    <col min="8" max="8" width="0.9921875" style="86" customWidth="1"/>
    <col min="9" max="9" width="14.8515625" style="86" customWidth="1"/>
    <col min="10" max="10" width="0.9921875" style="86" customWidth="1"/>
    <col min="11" max="11" width="16.421875" style="86" customWidth="1"/>
    <col min="12" max="12" width="0.85546875" style="86" customWidth="1"/>
    <col min="13" max="13" width="16.8515625" style="86" customWidth="1"/>
    <col min="14" max="14" width="0.85546875" style="86" customWidth="1"/>
    <col min="15" max="15" width="15.140625" style="86" customWidth="1"/>
    <col min="16" max="16" width="1.421875" style="86" customWidth="1"/>
    <col min="17" max="17" width="13.7109375" style="86" customWidth="1"/>
    <col min="18" max="18" width="1.421875" style="86" customWidth="1"/>
    <col min="19" max="19" width="15.28125" style="87" customWidth="1"/>
    <col min="20" max="20" width="1.421875" style="86" customWidth="1"/>
    <col min="21" max="21" width="14.28125" style="86" customWidth="1"/>
    <col min="22" max="22" width="11.421875" style="86" customWidth="1"/>
    <col min="23" max="23" width="10.8515625" style="86" customWidth="1"/>
    <col min="24" max="25" width="9.8515625" style="86" bestFit="1" customWidth="1"/>
    <col min="26" max="16384" width="11.421875" style="86" customWidth="1"/>
  </cols>
  <sheetData>
    <row r="1" spans="1:21" ht="18" customHeight="1">
      <c r="A1" s="138" t="s">
        <v>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84"/>
      <c r="S1" s="85"/>
      <c r="T1" s="84"/>
      <c r="U1" s="84"/>
    </row>
    <row r="2" spans="1:17" ht="18" customHeight="1">
      <c r="A2" s="300" t="s">
        <v>185</v>
      </c>
      <c r="B2" s="308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</row>
    <row r="3" spans="1:21" ht="18" customHeight="1">
      <c r="A3" s="4" t="s">
        <v>181</v>
      </c>
      <c r="B3" s="52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U3" s="88"/>
    </row>
    <row r="4" spans="1:21" ht="18" customHeight="1">
      <c r="A4" s="4"/>
      <c r="B4" s="52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U4" s="88"/>
    </row>
    <row r="5" s="305" customFormat="1" ht="18" customHeight="1"/>
    <row r="6" spans="1:21" s="247" customFormat="1" ht="35.25" customHeight="1">
      <c r="A6" s="275"/>
      <c r="B6" s="275"/>
      <c r="C6" s="304" t="s">
        <v>99</v>
      </c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274"/>
      <c r="S6" s="274" t="s">
        <v>30</v>
      </c>
      <c r="T6" s="274"/>
      <c r="U6" s="274" t="s">
        <v>199</v>
      </c>
    </row>
    <row r="7" spans="1:21" s="94" customFormat="1" ht="15" customHeight="1">
      <c r="A7" s="306"/>
      <c r="B7" s="89"/>
      <c r="C7" s="302" t="s">
        <v>100</v>
      </c>
      <c r="D7" s="90"/>
      <c r="E7" s="302" t="s">
        <v>101</v>
      </c>
      <c r="F7" s="90"/>
      <c r="G7" s="302" t="s">
        <v>102</v>
      </c>
      <c r="H7" s="90"/>
      <c r="I7" s="302" t="s">
        <v>103</v>
      </c>
      <c r="J7" s="91"/>
      <c r="K7" s="302" t="s">
        <v>104</v>
      </c>
      <c r="L7" s="91"/>
      <c r="M7" s="310" t="s">
        <v>105</v>
      </c>
      <c r="N7" s="90"/>
      <c r="O7" s="302" t="s">
        <v>106</v>
      </c>
      <c r="P7" s="90"/>
      <c r="Q7" s="302" t="s">
        <v>107</v>
      </c>
      <c r="R7" s="92"/>
      <c r="S7" s="93"/>
      <c r="T7" s="92"/>
      <c r="U7" s="92"/>
    </row>
    <row r="8" spans="1:21" s="101" customFormat="1" ht="36.75" customHeight="1">
      <c r="A8" s="307"/>
      <c r="B8" s="95" t="s">
        <v>7</v>
      </c>
      <c r="C8" s="303"/>
      <c r="D8" s="96"/>
      <c r="E8" s="303"/>
      <c r="F8" s="96"/>
      <c r="G8" s="303"/>
      <c r="H8" s="96"/>
      <c r="I8" s="303"/>
      <c r="J8" s="97"/>
      <c r="K8" s="303"/>
      <c r="L8" s="97"/>
      <c r="M8" s="311"/>
      <c r="N8" s="96"/>
      <c r="O8" s="303"/>
      <c r="P8" s="96"/>
      <c r="Q8" s="303"/>
      <c r="R8" s="98"/>
      <c r="S8" s="99"/>
      <c r="T8" s="100"/>
      <c r="U8" s="100"/>
    </row>
    <row r="9" spans="1:21" s="106" customFormat="1" ht="15">
      <c r="A9" s="102"/>
      <c r="B9" s="102"/>
      <c r="C9" s="103" t="s">
        <v>0</v>
      </c>
      <c r="D9" s="103"/>
      <c r="E9" s="103" t="s">
        <v>0</v>
      </c>
      <c r="F9" s="103"/>
      <c r="G9" s="103" t="s">
        <v>0</v>
      </c>
      <c r="H9" s="103"/>
      <c r="I9" s="103" t="s">
        <v>0</v>
      </c>
      <c r="J9" s="103"/>
      <c r="K9" s="103" t="s">
        <v>0</v>
      </c>
      <c r="L9" s="103"/>
      <c r="M9" s="103" t="s">
        <v>0</v>
      </c>
      <c r="N9" s="103"/>
      <c r="O9" s="103" t="s">
        <v>0</v>
      </c>
      <c r="P9" s="103"/>
      <c r="Q9" s="103" t="s">
        <v>0</v>
      </c>
      <c r="R9" s="104"/>
      <c r="S9" s="105" t="s">
        <v>0</v>
      </c>
      <c r="T9" s="103"/>
      <c r="U9" s="103" t="s">
        <v>0</v>
      </c>
    </row>
    <row r="10" spans="1:19" s="101" customFormat="1" ht="15">
      <c r="A10" s="107"/>
      <c r="B10" s="107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32"/>
      <c r="P10" s="108"/>
      <c r="Q10" s="108"/>
      <c r="S10" s="109"/>
    </row>
    <row r="11" spans="1:25" s="114" customFormat="1" ht="15">
      <c r="A11" s="110" t="s">
        <v>169</v>
      </c>
      <c r="B11" s="115"/>
      <c r="C11" s="276">
        <v>132000</v>
      </c>
      <c r="D11" s="113"/>
      <c r="E11" s="276">
        <v>-11463</v>
      </c>
      <c r="F11" s="277"/>
      <c r="G11" s="276">
        <v>21855</v>
      </c>
      <c r="H11" s="113"/>
      <c r="I11" s="276">
        <v>26662</v>
      </c>
      <c r="J11" s="113"/>
      <c r="K11" s="276">
        <v>-65</v>
      </c>
      <c r="L11" s="113"/>
      <c r="M11" s="276">
        <v>-3455</v>
      </c>
      <c r="N11" s="113"/>
      <c r="O11" s="276">
        <v>154465</v>
      </c>
      <c r="P11" s="113"/>
      <c r="Q11" s="278">
        <f>SUM(C11:O11)</f>
        <v>319999</v>
      </c>
      <c r="R11" s="113"/>
      <c r="S11" s="276">
        <v>45813</v>
      </c>
      <c r="T11" s="113"/>
      <c r="U11" s="278">
        <f>Q11+S11</f>
        <v>365812</v>
      </c>
      <c r="V11" s="113"/>
      <c r="W11" s="113"/>
      <c r="X11" s="113"/>
      <c r="Y11" s="113"/>
    </row>
    <row r="12" spans="1:21" s="114" customFormat="1" ht="9" customHeight="1">
      <c r="A12" s="110"/>
      <c r="B12" s="8"/>
      <c r="C12" s="8"/>
      <c r="D12" s="8"/>
      <c r="E12" s="186"/>
      <c r="F12" s="9"/>
      <c r="G12" s="2"/>
      <c r="H12" s="2"/>
      <c r="I12" s="2"/>
      <c r="J12" s="2"/>
      <c r="K12" s="2"/>
      <c r="L12" s="2"/>
      <c r="M12" s="2"/>
      <c r="N12" s="2"/>
      <c r="O12" s="2"/>
      <c r="P12" s="2"/>
      <c r="Q12" s="279"/>
      <c r="R12" s="2"/>
      <c r="S12" s="2"/>
      <c r="T12" s="2"/>
      <c r="U12" s="280"/>
    </row>
    <row r="13" spans="1:21" s="114" customFormat="1" ht="15">
      <c r="A13" s="240" t="s">
        <v>170</v>
      </c>
      <c r="B13" s="281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44"/>
      <c r="R13" s="282"/>
      <c r="S13" s="282"/>
      <c r="T13" s="282"/>
      <c r="U13" s="245"/>
    </row>
    <row r="14" spans="1:25" s="114" customFormat="1" ht="15">
      <c r="A14" s="116" t="s">
        <v>108</v>
      </c>
      <c r="B14" s="283"/>
      <c r="C14" s="282">
        <v>0</v>
      </c>
      <c r="D14" s="282"/>
      <c r="E14" s="282">
        <v>-1324</v>
      </c>
      <c r="F14" s="282"/>
      <c r="G14" s="282">
        <v>0</v>
      </c>
      <c r="H14" s="282"/>
      <c r="I14" s="282">
        <v>0</v>
      </c>
      <c r="J14" s="282"/>
      <c r="K14" s="282">
        <v>0</v>
      </c>
      <c r="L14" s="282"/>
      <c r="M14" s="282">
        <v>0</v>
      </c>
      <c r="N14" s="282"/>
      <c r="O14" s="282">
        <v>0</v>
      </c>
      <c r="P14" s="282"/>
      <c r="Q14" s="244">
        <f>SUM(C14:O14)</f>
        <v>-1324</v>
      </c>
      <c r="R14" s="282"/>
      <c r="S14" s="282">
        <v>0</v>
      </c>
      <c r="T14" s="282"/>
      <c r="U14" s="245">
        <f>Q14+S14</f>
        <v>-1324</v>
      </c>
      <c r="W14" s="113"/>
      <c r="X14" s="113"/>
      <c r="Y14" s="113"/>
    </row>
    <row r="15" spans="1:21" s="114" customFormat="1" ht="15">
      <c r="A15" s="117" t="s">
        <v>110</v>
      </c>
      <c r="B15" s="283"/>
      <c r="C15" s="242">
        <v>0</v>
      </c>
      <c r="D15" s="242"/>
      <c r="E15" s="242"/>
      <c r="F15" s="242"/>
      <c r="G15" s="242">
        <f>G16</f>
        <v>4079</v>
      </c>
      <c r="H15" s="242"/>
      <c r="I15" s="242">
        <v>0</v>
      </c>
      <c r="J15" s="242"/>
      <c r="K15" s="242">
        <v>0</v>
      </c>
      <c r="L15" s="242"/>
      <c r="M15" s="242">
        <f>M16</f>
        <v>0</v>
      </c>
      <c r="N15" s="242"/>
      <c r="O15" s="242">
        <f>O16+O17</f>
        <v>-13099</v>
      </c>
      <c r="P15" s="242"/>
      <c r="Q15" s="244">
        <f aca="true" t="shared" si="0" ref="Q15:Q24">SUM(C15:O15)</f>
        <v>-9020</v>
      </c>
      <c r="R15" s="242"/>
      <c r="S15" s="242"/>
      <c r="T15" s="242"/>
      <c r="U15" s="245">
        <f aca="true" t="shared" si="1" ref="U15:U28">Q15+S15</f>
        <v>-9020</v>
      </c>
    </row>
    <row r="16" spans="1:21" s="114" customFormat="1" ht="15">
      <c r="A16" s="118" t="s">
        <v>112</v>
      </c>
      <c r="B16" s="284"/>
      <c r="C16" s="246">
        <v>0</v>
      </c>
      <c r="D16" s="246"/>
      <c r="E16" s="246">
        <v>0</v>
      </c>
      <c r="F16" s="246"/>
      <c r="G16" s="246">
        <v>4079</v>
      </c>
      <c r="H16" s="246"/>
      <c r="I16" s="246">
        <v>0</v>
      </c>
      <c r="J16" s="246"/>
      <c r="K16" s="246">
        <v>0</v>
      </c>
      <c r="L16" s="246"/>
      <c r="M16" s="246"/>
      <c r="N16" s="246"/>
      <c r="O16" s="246">
        <f>-G16-M16</f>
        <v>-4079</v>
      </c>
      <c r="P16" s="246"/>
      <c r="Q16" s="244">
        <f t="shared" si="0"/>
        <v>0</v>
      </c>
      <c r="R16" s="246"/>
      <c r="S16" s="246"/>
      <c r="T16" s="246"/>
      <c r="U16" s="245">
        <f t="shared" si="1"/>
        <v>0</v>
      </c>
    </row>
    <row r="17" spans="1:25" s="114" customFormat="1" ht="15">
      <c r="A17" s="118" t="s">
        <v>111</v>
      </c>
      <c r="B17" s="284"/>
      <c r="C17" s="246">
        <v>0</v>
      </c>
      <c r="D17" s="246"/>
      <c r="E17" s="246">
        <v>0</v>
      </c>
      <c r="F17" s="246"/>
      <c r="G17" s="246">
        <v>0</v>
      </c>
      <c r="H17" s="246"/>
      <c r="I17" s="246">
        <v>0</v>
      </c>
      <c r="J17" s="246"/>
      <c r="K17" s="246">
        <v>0</v>
      </c>
      <c r="L17" s="246"/>
      <c r="M17" s="246">
        <v>0</v>
      </c>
      <c r="N17" s="246"/>
      <c r="O17" s="246">
        <v>-9020</v>
      </c>
      <c r="P17" s="246"/>
      <c r="Q17" s="244">
        <f t="shared" si="0"/>
        <v>-9020</v>
      </c>
      <c r="R17" s="246"/>
      <c r="S17" s="246"/>
      <c r="T17" s="246"/>
      <c r="U17" s="245">
        <f t="shared" si="1"/>
        <v>-9020</v>
      </c>
      <c r="W17" s="113"/>
      <c r="X17" s="113"/>
      <c r="Y17" s="113"/>
    </row>
    <row r="18" spans="1:21" s="119" customFormat="1" ht="6" customHeight="1">
      <c r="A18" s="118"/>
      <c r="B18" s="283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3"/>
      <c r="R18" s="242"/>
      <c r="S18" s="242"/>
      <c r="T18" s="242"/>
      <c r="U18" s="245"/>
    </row>
    <row r="19" spans="1:21" s="114" customFormat="1" ht="15">
      <c r="A19" s="156" t="s">
        <v>113</v>
      </c>
      <c r="B19" s="283"/>
      <c r="C19" s="242">
        <f>SUM(C20:C24)</f>
        <v>0</v>
      </c>
      <c r="D19" s="242">
        <f>SUM(D20:D24)</f>
        <v>0</v>
      </c>
      <c r="E19" s="242">
        <f>SUM(E20:E24)</f>
        <v>0</v>
      </c>
      <c r="F19" s="242"/>
      <c r="G19" s="242">
        <f>SUM(G20:G24)</f>
        <v>0</v>
      </c>
      <c r="H19" s="242"/>
      <c r="I19" s="242">
        <f>SUM(I20:I24)</f>
        <v>0</v>
      </c>
      <c r="J19" s="242"/>
      <c r="K19" s="242">
        <f>SUM(K20:K24)</f>
        <v>0</v>
      </c>
      <c r="L19" s="242"/>
      <c r="M19" s="242">
        <f>SUM(M20:M24)</f>
        <v>0</v>
      </c>
      <c r="N19" s="242"/>
      <c r="O19" s="242">
        <f>SUM(O20:O24)</f>
        <v>-10</v>
      </c>
      <c r="P19" s="242"/>
      <c r="Q19" s="244">
        <f t="shared" si="0"/>
        <v>-10</v>
      </c>
      <c r="R19" s="242"/>
      <c r="S19" s="242">
        <f>SUM(S20:S24)</f>
        <v>-1806</v>
      </c>
      <c r="T19" s="242"/>
      <c r="U19" s="245">
        <f t="shared" si="1"/>
        <v>-1816</v>
      </c>
    </row>
    <row r="20" spans="1:21" s="114" customFormat="1" ht="15">
      <c r="A20" s="118" t="s">
        <v>116</v>
      </c>
      <c r="B20" s="283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>
        <v>0</v>
      </c>
      <c r="P20" s="242"/>
      <c r="Q20" s="244">
        <f t="shared" si="0"/>
        <v>0</v>
      </c>
      <c r="R20" s="242"/>
      <c r="S20" s="242">
        <v>0</v>
      </c>
      <c r="T20" s="242"/>
      <c r="U20" s="245">
        <f t="shared" si="1"/>
        <v>0</v>
      </c>
    </row>
    <row r="21" spans="1:21" s="114" customFormat="1" ht="15">
      <c r="A21" s="118" t="s">
        <v>117</v>
      </c>
      <c r="B21" s="283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>
        <v>0</v>
      </c>
      <c r="P21" s="242"/>
      <c r="Q21" s="244">
        <f t="shared" si="0"/>
        <v>0</v>
      </c>
      <c r="R21" s="242"/>
      <c r="S21" s="242">
        <v>-1762</v>
      </c>
      <c r="T21" s="242"/>
      <c r="U21" s="245">
        <f t="shared" si="1"/>
        <v>-1762</v>
      </c>
    </row>
    <row r="22" spans="1:21" s="114" customFormat="1" ht="15">
      <c r="A22" s="118" t="s">
        <v>124</v>
      </c>
      <c r="B22" s="283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>
        <v>0</v>
      </c>
      <c r="P22" s="242"/>
      <c r="Q22" s="244">
        <f t="shared" si="0"/>
        <v>0</v>
      </c>
      <c r="R22" s="242"/>
      <c r="S22" s="242">
        <v>0</v>
      </c>
      <c r="T22" s="242"/>
      <c r="U22" s="245">
        <f t="shared" si="1"/>
        <v>0</v>
      </c>
    </row>
    <row r="23" spans="1:21" s="114" customFormat="1" ht="15">
      <c r="A23" s="118" t="s">
        <v>114</v>
      </c>
      <c r="B23" s="283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>
        <v>-6</v>
      </c>
      <c r="P23" s="242"/>
      <c r="Q23" s="244">
        <f t="shared" si="0"/>
        <v>-6</v>
      </c>
      <c r="R23" s="242"/>
      <c r="S23" s="242">
        <v>-56</v>
      </c>
      <c r="T23" s="242"/>
      <c r="U23" s="245">
        <f t="shared" si="1"/>
        <v>-62</v>
      </c>
    </row>
    <row r="24" spans="1:21" s="114" customFormat="1" ht="15">
      <c r="A24" s="118" t="s">
        <v>115</v>
      </c>
      <c r="B24" s="283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>
        <v>-4</v>
      </c>
      <c r="P24" s="242"/>
      <c r="Q24" s="244">
        <f t="shared" si="0"/>
        <v>-4</v>
      </c>
      <c r="R24" s="242"/>
      <c r="S24" s="242">
        <v>12</v>
      </c>
      <c r="T24" s="242"/>
      <c r="U24" s="245">
        <f t="shared" si="1"/>
        <v>8</v>
      </c>
    </row>
    <row r="25" spans="1:22" s="114" customFormat="1" ht="9" customHeight="1">
      <c r="A25" s="118"/>
      <c r="B25" s="283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3"/>
      <c r="R25" s="242"/>
      <c r="S25" s="242"/>
      <c r="T25" s="242"/>
      <c r="U25" s="245"/>
      <c r="V25" s="134"/>
    </row>
    <row r="26" spans="1:21" s="114" customFormat="1" ht="15">
      <c r="A26" s="116" t="s">
        <v>201</v>
      </c>
      <c r="B26" s="283"/>
      <c r="C26" s="242">
        <v>0</v>
      </c>
      <c r="D26" s="242"/>
      <c r="E26" s="242">
        <v>0</v>
      </c>
      <c r="F26" s="242"/>
      <c r="G26" s="242">
        <v>0</v>
      </c>
      <c r="H26" s="242"/>
      <c r="I26" s="242">
        <v>0</v>
      </c>
      <c r="J26" s="242"/>
      <c r="K26" s="242">
        <v>2</v>
      </c>
      <c r="L26" s="242"/>
      <c r="M26" s="242">
        <v>494</v>
      </c>
      <c r="N26" s="242"/>
      <c r="O26" s="242">
        <v>24589</v>
      </c>
      <c r="P26" s="242"/>
      <c r="Q26" s="244">
        <f>SUM(C26:O26)</f>
        <v>25085</v>
      </c>
      <c r="R26" s="242"/>
      <c r="S26" s="242">
        <v>1341</v>
      </c>
      <c r="T26" s="242"/>
      <c r="U26" s="245">
        <f t="shared" si="1"/>
        <v>26426</v>
      </c>
    </row>
    <row r="27" spans="1:22" s="114" customFormat="1" ht="9" customHeight="1">
      <c r="A27" s="120"/>
      <c r="B27" s="283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3"/>
      <c r="R27" s="242"/>
      <c r="S27" s="242"/>
      <c r="T27" s="242"/>
      <c r="U27" s="245"/>
      <c r="V27" s="119"/>
    </row>
    <row r="28" spans="1:21" s="114" customFormat="1" ht="15">
      <c r="A28" s="120" t="s">
        <v>109</v>
      </c>
      <c r="B28" s="283"/>
      <c r="C28" s="242">
        <v>0</v>
      </c>
      <c r="D28" s="242"/>
      <c r="E28" s="242">
        <v>0</v>
      </c>
      <c r="F28" s="242"/>
      <c r="G28" s="242">
        <v>0</v>
      </c>
      <c r="H28" s="242"/>
      <c r="I28" s="242">
        <v>0</v>
      </c>
      <c r="J28" s="242"/>
      <c r="K28" s="242">
        <v>0</v>
      </c>
      <c r="L28" s="242"/>
      <c r="M28" s="242">
        <v>0</v>
      </c>
      <c r="N28" s="242"/>
      <c r="O28" s="242">
        <f>-I28</f>
        <v>0</v>
      </c>
      <c r="P28" s="242"/>
      <c r="Q28" s="244">
        <f>SUM(C28:O28)</f>
        <v>0</v>
      </c>
      <c r="R28" s="242"/>
      <c r="S28" s="242"/>
      <c r="T28" s="242"/>
      <c r="U28" s="245">
        <f t="shared" si="1"/>
        <v>0</v>
      </c>
    </row>
    <row r="29" spans="1:21" s="114" customFormat="1" ht="15">
      <c r="A29" s="120"/>
      <c r="B29" s="283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4"/>
      <c r="R29" s="242"/>
      <c r="S29" s="242"/>
      <c r="T29" s="242"/>
      <c r="U29" s="245"/>
    </row>
    <row r="30" spans="1:21" s="114" customFormat="1" ht="15" thickBot="1">
      <c r="A30" s="110" t="s">
        <v>200</v>
      </c>
      <c r="B30" s="285"/>
      <c r="C30" s="286">
        <f>C28+C26+C19+C15+C14+C11</f>
        <v>132000</v>
      </c>
      <c r="D30" s="286">
        <f aca="true" t="shared" si="2" ref="D30:U30">D28+D26+D19+D15+D14+D11</f>
        <v>0</v>
      </c>
      <c r="E30" s="286">
        <f t="shared" si="2"/>
        <v>-12787</v>
      </c>
      <c r="F30" s="286">
        <f t="shared" si="2"/>
        <v>0</v>
      </c>
      <c r="G30" s="286">
        <f t="shared" si="2"/>
        <v>25934</v>
      </c>
      <c r="H30" s="286">
        <f t="shared" si="2"/>
        <v>0</v>
      </c>
      <c r="I30" s="286">
        <f t="shared" si="2"/>
        <v>26662</v>
      </c>
      <c r="J30" s="286">
        <f t="shared" si="2"/>
        <v>0</v>
      </c>
      <c r="K30" s="286">
        <f t="shared" si="2"/>
        <v>-63</v>
      </c>
      <c r="L30" s="286">
        <f t="shared" si="2"/>
        <v>0</v>
      </c>
      <c r="M30" s="286">
        <f t="shared" si="2"/>
        <v>-2961</v>
      </c>
      <c r="N30" s="286">
        <f t="shared" si="2"/>
        <v>0</v>
      </c>
      <c r="O30" s="286">
        <f t="shared" si="2"/>
        <v>165945</v>
      </c>
      <c r="P30" s="286">
        <f t="shared" si="2"/>
        <v>0</v>
      </c>
      <c r="Q30" s="286">
        <f t="shared" si="2"/>
        <v>334730</v>
      </c>
      <c r="R30" s="286">
        <f t="shared" si="2"/>
        <v>0</v>
      </c>
      <c r="S30" s="286">
        <f t="shared" si="2"/>
        <v>45348</v>
      </c>
      <c r="T30" s="286">
        <f t="shared" si="2"/>
        <v>0</v>
      </c>
      <c r="U30" s="286">
        <f t="shared" si="2"/>
        <v>380078</v>
      </c>
    </row>
    <row r="31" spans="1:21" s="114" customFormat="1" ht="15.75" thickTop="1">
      <c r="A31" s="120"/>
      <c r="B31" s="283"/>
      <c r="C31" s="287"/>
      <c r="D31" s="282"/>
      <c r="E31" s="287"/>
      <c r="F31" s="282"/>
      <c r="G31" s="287"/>
      <c r="H31" s="282"/>
      <c r="I31" s="287"/>
      <c r="J31" s="282"/>
      <c r="K31" s="287"/>
      <c r="L31" s="282"/>
      <c r="M31" s="287"/>
      <c r="N31" s="282"/>
      <c r="O31" s="287"/>
      <c r="P31" s="282"/>
      <c r="Q31" s="288"/>
      <c r="R31" s="282"/>
      <c r="S31" s="287"/>
      <c r="T31" s="282"/>
      <c r="U31" s="289"/>
    </row>
    <row r="32" spans="1:21" s="114" customFormat="1" ht="15.75" thickBot="1">
      <c r="A32" s="110" t="s">
        <v>202</v>
      </c>
      <c r="B32" s="285">
        <v>26</v>
      </c>
      <c r="C32" s="286">
        <v>132000</v>
      </c>
      <c r="D32" s="113"/>
      <c r="E32" s="286">
        <v>-13594</v>
      </c>
      <c r="F32" s="277"/>
      <c r="G32" s="286">
        <v>25934</v>
      </c>
      <c r="H32" s="113"/>
      <c r="I32" s="286">
        <v>26395</v>
      </c>
      <c r="J32" s="286">
        <v>0</v>
      </c>
      <c r="K32" s="286">
        <v>1048</v>
      </c>
      <c r="L32" s="113">
        <v>0</v>
      </c>
      <c r="M32" s="286">
        <v>-3804</v>
      </c>
      <c r="N32" s="113"/>
      <c r="O32" s="286">
        <v>177900</v>
      </c>
      <c r="P32" s="113"/>
      <c r="Q32" s="286">
        <v>345879</v>
      </c>
      <c r="R32" s="113"/>
      <c r="S32" s="286">
        <v>45474</v>
      </c>
      <c r="T32" s="113"/>
      <c r="U32" s="286">
        <v>391353</v>
      </c>
    </row>
    <row r="33" spans="1:21" s="114" customFormat="1" ht="15.75" thickTop="1">
      <c r="A33" s="110"/>
      <c r="B33" s="8"/>
      <c r="C33" s="8"/>
      <c r="D33" s="8"/>
      <c r="E33" s="186"/>
      <c r="F33" s="9"/>
      <c r="G33" s="2"/>
      <c r="H33" s="2"/>
      <c r="I33" s="2"/>
      <c r="J33" s="2"/>
      <c r="K33" s="2"/>
      <c r="L33" s="2"/>
      <c r="M33" s="2"/>
      <c r="N33" s="2"/>
      <c r="O33" s="2"/>
      <c r="P33" s="2"/>
      <c r="Q33" s="279"/>
      <c r="R33" s="2"/>
      <c r="S33" s="2"/>
      <c r="T33" s="2"/>
      <c r="U33" s="280"/>
    </row>
    <row r="34" spans="1:21" s="114" customFormat="1" ht="15">
      <c r="A34" s="241" t="s">
        <v>203</v>
      </c>
      <c r="B34" s="281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44"/>
      <c r="R34" s="282"/>
      <c r="S34" s="282"/>
      <c r="T34" s="282"/>
      <c r="U34" s="245"/>
    </row>
    <row r="35" spans="1:21" s="114" customFormat="1" ht="15">
      <c r="A35" s="116" t="s">
        <v>108</v>
      </c>
      <c r="B35" s="283"/>
      <c r="C35" s="282">
        <v>0</v>
      </c>
      <c r="D35" s="282"/>
      <c r="E35" s="282">
        <v>-1952</v>
      </c>
      <c r="F35" s="282"/>
      <c r="G35" s="282">
        <v>0</v>
      </c>
      <c r="H35" s="282"/>
      <c r="I35" s="282">
        <v>0</v>
      </c>
      <c r="J35" s="282"/>
      <c r="K35" s="282">
        <v>0</v>
      </c>
      <c r="L35" s="282"/>
      <c r="M35" s="282">
        <v>0</v>
      </c>
      <c r="N35" s="282"/>
      <c r="O35" s="282">
        <v>-164</v>
      </c>
      <c r="P35" s="282"/>
      <c r="Q35" s="244">
        <f>SUM(C35:O35)</f>
        <v>-2116</v>
      </c>
      <c r="R35" s="282"/>
      <c r="S35" s="282">
        <v>0</v>
      </c>
      <c r="T35" s="282"/>
      <c r="U35" s="245">
        <f>Q35+S35</f>
        <v>-2116</v>
      </c>
    </row>
    <row r="36" spans="1:21" s="114" customFormat="1" ht="15">
      <c r="A36" s="117" t="s">
        <v>110</v>
      </c>
      <c r="B36" s="283"/>
      <c r="C36" s="242">
        <v>0</v>
      </c>
      <c r="D36" s="242"/>
      <c r="E36" s="242"/>
      <c r="F36" s="242"/>
      <c r="G36" s="242">
        <f>G37+G38</f>
        <v>4117</v>
      </c>
      <c r="H36" s="242"/>
      <c r="I36" s="242">
        <v>0</v>
      </c>
      <c r="J36" s="242"/>
      <c r="K36" s="242">
        <v>0</v>
      </c>
      <c r="L36" s="242"/>
      <c r="M36" s="242">
        <f>M37</f>
        <v>0</v>
      </c>
      <c r="N36" s="242"/>
      <c r="O36" s="242">
        <f>O37+O38</f>
        <v>-13047</v>
      </c>
      <c r="P36" s="242"/>
      <c r="Q36" s="244">
        <f>SUM(C36:O36)</f>
        <v>-8930</v>
      </c>
      <c r="R36" s="242"/>
      <c r="S36" s="242"/>
      <c r="T36" s="242"/>
      <c r="U36" s="245">
        <f>Q36+S36</f>
        <v>-8930</v>
      </c>
    </row>
    <row r="37" spans="1:21" s="114" customFormat="1" ht="15">
      <c r="A37" s="118" t="s">
        <v>112</v>
      </c>
      <c r="B37" s="284"/>
      <c r="C37" s="246">
        <v>0</v>
      </c>
      <c r="D37" s="246"/>
      <c r="E37" s="246">
        <v>0</v>
      </c>
      <c r="F37" s="246"/>
      <c r="G37" s="246">
        <v>4117</v>
      </c>
      <c r="H37" s="246"/>
      <c r="I37" s="246">
        <v>0</v>
      </c>
      <c r="J37" s="246"/>
      <c r="K37" s="246">
        <v>0</v>
      </c>
      <c r="L37" s="246"/>
      <c r="M37" s="246"/>
      <c r="N37" s="246"/>
      <c r="O37" s="246">
        <v>-4117</v>
      </c>
      <c r="P37" s="246"/>
      <c r="Q37" s="244">
        <f>SUM(C37:O37)</f>
        <v>0</v>
      </c>
      <c r="R37" s="246"/>
      <c r="S37" s="246"/>
      <c r="T37" s="246"/>
      <c r="U37" s="245">
        <f>Q37+S37</f>
        <v>0</v>
      </c>
    </row>
    <row r="38" spans="1:21" s="114" customFormat="1" ht="15">
      <c r="A38" s="118" t="s">
        <v>111</v>
      </c>
      <c r="B38" s="284"/>
      <c r="C38" s="246">
        <v>0</v>
      </c>
      <c r="D38" s="246"/>
      <c r="E38" s="246">
        <v>0</v>
      </c>
      <c r="F38" s="246"/>
      <c r="G38" s="246"/>
      <c r="H38" s="246"/>
      <c r="I38" s="246">
        <v>0</v>
      </c>
      <c r="J38" s="246"/>
      <c r="K38" s="246">
        <v>0</v>
      </c>
      <c r="L38" s="246"/>
      <c r="M38" s="246">
        <v>0</v>
      </c>
      <c r="N38" s="246"/>
      <c r="O38" s="246">
        <v>-8930</v>
      </c>
      <c r="P38" s="246"/>
      <c r="Q38" s="244">
        <f>SUM(C38:O38)</f>
        <v>-8930</v>
      </c>
      <c r="R38" s="246"/>
      <c r="S38" s="246"/>
      <c r="T38" s="246"/>
      <c r="U38" s="245">
        <f>Q38+S38</f>
        <v>-8930</v>
      </c>
    </row>
    <row r="39" spans="1:21" s="114" customFormat="1" ht="15">
      <c r="A39" s="118"/>
      <c r="B39" s="283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3"/>
      <c r="R39" s="242"/>
      <c r="S39" s="242"/>
      <c r="T39" s="242"/>
      <c r="U39" s="245"/>
    </row>
    <row r="40" spans="1:21" s="114" customFormat="1" ht="15">
      <c r="A40" s="156" t="s">
        <v>113</v>
      </c>
      <c r="B40" s="283"/>
      <c r="C40" s="242">
        <f>SUM(C41:C45)</f>
        <v>0</v>
      </c>
      <c r="D40" s="242">
        <f>SUM(D41:D45)</f>
        <v>0</v>
      </c>
      <c r="E40" s="242">
        <f>SUM(E41:E45)</f>
        <v>0</v>
      </c>
      <c r="F40" s="242"/>
      <c r="G40" s="242">
        <f>SUM(G41:G45)</f>
        <v>0</v>
      </c>
      <c r="H40" s="242"/>
      <c r="I40" s="242">
        <f>SUM(I41:I45)</f>
        <v>-32</v>
      </c>
      <c r="J40" s="242"/>
      <c r="K40" s="242">
        <f>SUM(K41:K45)</f>
        <v>0</v>
      </c>
      <c r="L40" s="242"/>
      <c r="M40" s="242">
        <f>SUM(M41:M45)</f>
        <v>0</v>
      </c>
      <c r="N40" s="242"/>
      <c r="O40" s="242">
        <f>O44+O45</f>
        <v>-77</v>
      </c>
      <c r="P40" s="242"/>
      <c r="Q40" s="244">
        <f aca="true" t="shared" si="3" ref="Q40:Q45">SUM(C40:O40)</f>
        <v>-109</v>
      </c>
      <c r="R40" s="242"/>
      <c r="S40" s="242">
        <f>SUM(S41:S45)</f>
        <v>4686</v>
      </c>
      <c r="T40" s="242"/>
      <c r="U40" s="245">
        <f aca="true" t="shared" si="4" ref="U40:U45">Q40+S40</f>
        <v>4577</v>
      </c>
    </row>
    <row r="41" spans="1:21" s="114" customFormat="1" ht="15">
      <c r="A41" s="118" t="s">
        <v>116</v>
      </c>
      <c r="B41" s="283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4">
        <f t="shared" si="3"/>
        <v>0</v>
      </c>
      <c r="R41" s="242"/>
      <c r="S41" s="242">
        <v>1683</v>
      </c>
      <c r="T41" s="242"/>
      <c r="U41" s="245">
        <f t="shared" si="4"/>
        <v>1683</v>
      </c>
    </row>
    <row r="42" spans="1:21" s="114" customFormat="1" ht="15">
      <c r="A42" s="118" t="s">
        <v>117</v>
      </c>
      <c r="B42" s="283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4">
        <f t="shared" si="3"/>
        <v>0</v>
      </c>
      <c r="R42" s="242"/>
      <c r="S42" s="242">
        <v>-2198</v>
      </c>
      <c r="T42" s="242"/>
      <c r="U42" s="245">
        <f t="shared" si="4"/>
        <v>-2198</v>
      </c>
    </row>
    <row r="43" spans="1:21" s="114" customFormat="1" ht="15">
      <c r="A43" s="118" t="s">
        <v>124</v>
      </c>
      <c r="B43" s="283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4">
        <f t="shared" si="3"/>
        <v>0</v>
      </c>
      <c r="R43" s="242"/>
      <c r="S43" s="242">
        <v>2397</v>
      </c>
      <c r="T43" s="242"/>
      <c r="U43" s="245">
        <f t="shared" si="4"/>
        <v>2397</v>
      </c>
    </row>
    <row r="44" spans="1:21" s="114" customFormat="1" ht="15">
      <c r="A44" s="118" t="s">
        <v>114</v>
      </c>
      <c r="B44" s="283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>
        <v>-64</v>
      </c>
      <c r="P44" s="242"/>
      <c r="Q44" s="244">
        <f t="shared" si="3"/>
        <v>-64</v>
      </c>
      <c r="R44" s="242"/>
      <c r="S44" s="242">
        <v>-1023</v>
      </c>
      <c r="T44" s="242"/>
      <c r="U44" s="245">
        <f t="shared" si="4"/>
        <v>-1087</v>
      </c>
    </row>
    <row r="45" spans="1:21" s="114" customFormat="1" ht="15">
      <c r="A45" s="118" t="s">
        <v>115</v>
      </c>
      <c r="B45" s="283"/>
      <c r="C45" s="242"/>
      <c r="D45" s="242"/>
      <c r="E45" s="242"/>
      <c r="F45" s="242"/>
      <c r="G45" s="242"/>
      <c r="H45" s="242"/>
      <c r="I45" s="242">
        <v>-32</v>
      </c>
      <c r="J45" s="242"/>
      <c r="K45" s="242"/>
      <c r="L45" s="242"/>
      <c r="M45" s="242"/>
      <c r="N45" s="242"/>
      <c r="O45" s="242">
        <v>-13</v>
      </c>
      <c r="P45" s="242"/>
      <c r="Q45" s="244">
        <f t="shared" si="3"/>
        <v>-45</v>
      </c>
      <c r="R45" s="242"/>
      <c r="S45" s="242">
        <v>3827</v>
      </c>
      <c r="T45" s="242"/>
      <c r="U45" s="245">
        <f t="shared" si="4"/>
        <v>3782</v>
      </c>
    </row>
    <row r="46" spans="1:21" s="114" customFormat="1" ht="15">
      <c r="A46" s="118"/>
      <c r="B46" s="283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3"/>
      <c r="R46" s="242"/>
      <c r="S46" s="242"/>
      <c r="T46" s="242"/>
      <c r="U46" s="245"/>
    </row>
    <row r="47" spans="1:23" s="114" customFormat="1" ht="15">
      <c r="A47" s="116" t="s">
        <v>201</v>
      </c>
      <c r="B47" s="283"/>
      <c r="C47" s="242"/>
      <c r="D47" s="242"/>
      <c r="E47" s="242"/>
      <c r="F47" s="242"/>
      <c r="G47" s="242"/>
      <c r="H47" s="242"/>
      <c r="I47" s="242">
        <v>4</v>
      </c>
      <c r="J47" s="242"/>
      <c r="K47" s="242">
        <v>-450</v>
      </c>
      <c r="L47" s="242"/>
      <c r="M47" s="242">
        <v>-8</v>
      </c>
      <c r="N47" s="242"/>
      <c r="O47" s="242">
        <v>28857</v>
      </c>
      <c r="P47" s="242"/>
      <c r="Q47" s="244">
        <f>SUM(C47:O47)</f>
        <v>28403</v>
      </c>
      <c r="R47" s="242"/>
      <c r="S47" s="242">
        <v>1665</v>
      </c>
      <c r="T47" s="242"/>
      <c r="U47" s="245">
        <f>Q47+S47</f>
        <v>30068</v>
      </c>
      <c r="V47" s="132"/>
      <c r="W47" s="132"/>
    </row>
    <row r="48" spans="1:23" s="114" customFormat="1" ht="15">
      <c r="A48" s="116"/>
      <c r="B48" s="283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3"/>
      <c r="R48" s="242"/>
      <c r="S48" s="242"/>
      <c r="T48" s="242"/>
      <c r="U48" s="245"/>
      <c r="V48" s="132"/>
      <c r="W48" s="132"/>
    </row>
    <row r="49" spans="1:23" s="114" customFormat="1" ht="15">
      <c r="A49" s="116" t="s">
        <v>109</v>
      </c>
      <c r="B49" s="283"/>
      <c r="C49" s="242">
        <v>0</v>
      </c>
      <c r="D49" s="242"/>
      <c r="E49" s="242">
        <v>0</v>
      </c>
      <c r="F49" s="242"/>
      <c r="G49" s="242">
        <v>0</v>
      </c>
      <c r="H49" s="242"/>
      <c r="I49" s="242">
        <v>-6</v>
      </c>
      <c r="J49" s="242"/>
      <c r="K49" s="242">
        <v>0</v>
      </c>
      <c r="L49" s="242"/>
      <c r="M49" s="242">
        <v>0</v>
      </c>
      <c r="N49" s="242"/>
      <c r="O49" s="242">
        <v>6</v>
      </c>
      <c r="P49" s="242"/>
      <c r="Q49" s="244">
        <f>SUM(C49:O49)</f>
        <v>0</v>
      </c>
      <c r="R49" s="242"/>
      <c r="S49" s="242"/>
      <c r="T49" s="242"/>
      <c r="U49" s="245">
        <f>Q49+S49</f>
        <v>0</v>
      </c>
      <c r="V49" s="132"/>
      <c r="W49" s="132"/>
    </row>
    <row r="50" spans="1:21" s="114" customFormat="1" ht="15">
      <c r="A50" s="120"/>
      <c r="B50" s="283"/>
      <c r="C50" s="287"/>
      <c r="D50" s="282"/>
      <c r="E50" s="287"/>
      <c r="F50" s="282"/>
      <c r="G50" s="287"/>
      <c r="H50" s="282"/>
      <c r="I50" s="287"/>
      <c r="J50" s="282"/>
      <c r="K50" s="287"/>
      <c r="L50" s="282"/>
      <c r="M50" s="287"/>
      <c r="N50" s="282"/>
      <c r="O50" s="287"/>
      <c r="P50" s="282"/>
      <c r="Q50" s="288"/>
      <c r="R50" s="282"/>
      <c r="S50" s="287"/>
      <c r="T50" s="282"/>
      <c r="U50" s="289"/>
    </row>
    <row r="51" spans="1:21" s="114" customFormat="1" ht="15.75" thickBot="1">
      <c r="A51" s="110" t="s">
        <v>204</v>
      </c>
      <c r="B51" s="285">
        <v>26</v>
      </c>
      <c r="C51" s="286">
        <f>C49+C47+C40+C36+C35+C32</f>
        <v>132000</v>
      </c>
      <c r="D51" s="113"/>
      <c r="E51" s="286">
        <f>E49+E47+E40+E36+E35+E32</f>
        <v>-15546</v>
      </c>
      <c r="F51" s="277"/>
      <c r="G51" s="286">
        <f>G49+G47+G40+G36+G35+G32</f>
        <v>30051</v>
      </c>
      <c r="H51" s="113"/>
      <c r="I51" s="286">
        <f>I49+I47+I40+I36+I35+I32</f>
        <v>26361</v>
      </c>
      <c r="J51" s="286">
        <f>J32+J36+J47+J49</f>
        <v>0</v>
      </c>
      <c r="K51" s="286">
        <f>K49+K47+K40+K36+K35+K32</f>
        <v>598</v>
      </c>
      <c r="L51" s="113">
        <f>L32+L36+L47+L49</f>
        <v>0</v>
      </c>
      <c r="M51" s="286">
        <f>M49+M47+M40+M36+M35+M32</f>
        <v>-3812</v>
      </c>
      <c r="N51" s="113"/>
      <c r="O51" s="286">
        <f>O49+O47+O40+O36+O35+O32</f>
        <v>193475</v>
      </c>
      <c r="P51" s="113"/>
      <c r="Q51" s="286">
        <f>Q49+Q47+Q40+Q36+Q35+Q32</f>
        <v>363127</v>
      </c>
      <c r="R51" s="113"/>
      <c r="S51" s="286">
        <f>S49+S47+S40+S36+S35+S32</f>
        <v>51825</v>
      </c>
      <c r="T51" s="113"/>
      <c r="U51" s="286">
        <f>U49+U47+U40+U36+U35+U32</f>
        <v>414952</v>
      </c>
    </row>
    <row r="52" spans="1:21" s="114" customFormat="1" ht="15.75" thickTop="1">
      <c r="A52" s="110"/>
      <c r="B52" s="115"/>
      <c r="C52" s="112"/>
      <c r="D52" s="111"/>
      <c r="E52" s="111"/>
      <c r="F52" s="111"/>
      <c r="G52" s="112"/>
      <c r="H52" s="111"/>
      <c r="I52" s="112"/>
      <c r="J52" s="112"/>
      <c r="K52" s="112"/>
      <c r="L52" s="112"/>
      <c r="M52" s="112"/>
      <c r="N52" s="111"/>
      <c r="O52" s="112"/>
      <c r="P52" s="111"/>
      <c r="Q52" s="112"/>
      <c r="R52" s="113"/>
      <c r="S52" s="113"/>
      <c r="U52" s="133"/>
    </row>
    <row r="53" spans="1:19" s="2" customFormat="1" ht="15">
      <c r="A53" s="31" t="str">
        <f>+SCI!A52</f>
        <v>The accompanying notes on pages 5 to 97 form an integral part of the consolidated interim financial statements.</v>
      </c>
      <c r="B53" s="121"/>
      <c r="C53" s="122"/>
      <c r="D53" s="122"/>
      <c r="E53" s="122"/>
      <c r="F53" s="122"/>
      <c r="G53" s="13"/>
      <c r="H53" s="9"/>
      <c r="I53" s="13"/>
      <c r="J53" s="13"/>
      <c r="K53" s="123"/>
      <c r="L53" s="13"/>
      <c r="M53" s="13"/>
      <c r="N53" s="13"/>
      <c r="O53" s="13"/>
      <c r="P53" s="13"/>
      <c r="Q53" s="13"/>
      <c r="S53" s="23"/>
    </row>
    <row r="54" spans="2:19" s="2" customFormat="1" ht="15">
      <c r="B54" s="8"/>
      <c r="C54" s="124"/>
      <c r="D54" s="124"/>
      <c r="E54" s="124"/>
      <c r="F54" s="124"/>
      <c r="G54" s="13"/>
      <c r="H54" s="9"/>
      <c r="I54" s="13"/>
      <c r="J54" s="13"/>
      <c r="K54" s="13"/>
      <c r="L54" s="13"/>
      <c r="M54" s="13"/>
      <c r="N54" s="13"/>
      <c r="O54" s="13"/>
      <c r="P54" s="13"/>
      <c r="Q54" s="13"/>
      <c r="S54" s="23"/>
    </row>
    <row r="55" spans="1:17" ht="15">
      <c r="A55" s="30" t="str">
        <f>SCI!A56</f>
        <v>Executive Director: </v>
      </c>
      <c r="B55" s="37"/>
      <c r="C55" s="125"/>
      <c r="D55" s="125"/>
      <c r="E55" s="125"/>
      <c r="F55" s="125"/>
      <c r="G55" s="31"/>
      <c r="H55" s="125"/>
      <c r="I55" s="125"/>
      <c r="J55" s="125"/>
      <c r="K55" s="125"/>
      <c r="L55" s="125"/>
      <c r="M55" s="34"/>
      <c r="N55" s="125"/>
      <c r="O55" s="125"/>
      <c r="P55" s="125"/>
      <c r="Q55" s="125"/>
    </row>
    <row r="56" spans="1:17" ht="12.75" customHeight="1">
      <c r="A56" s="143" t="str">
        <f>SCI!A57</f>
        <v>Ognian Donev, PhD</v>
      </c>
      <c r="B56" s="37"/>
      <c r="C56" s="125"/>
      <c r="D56" s="125"/>
      <c r="E56" s="125"/>
      <c r="F56" s="125"/>
      <c r="H56" s="125"/>
      <c r="I56" s="32"/>
      <c r="J56" s="125"/>
      <c r="K56" s="125"/>
      <c r="L56" s="125"/>
      <c r="N56" s="125"/>
      <c r="P56" s="125"/>
      <c r="Q56" s="35"/>
    </row>
    <row r="57" spans="1:2" ht="15">
      <c r="A57" s="2"/>
      <c r="B57" s="37"/>
    </row>
    <row r="58" spans="1:2" ht="15">
      <c r="A58" s="31" t="str">
        <f>SCI!A59</f>
        <v>Finance Director:</v>
      </c>
      <c r="B58" s="37"/>
    </row>
    <row r="59" spans="1:2" ht="15">
      <c r="A59" s="32" t="str">
        <f>SCI!A60</f>
        <v>Boris Borisov</v>
      </c>
      <c r="B59" s="76"/>
    </row>
    <row r="60" spans="1:2" ht="12" customHeight="1">
      <c r="A60" s="33"/>
      <c r="B60" s="76"/>
    </row>
    <row r="61" spans="1:2" ht="15">
      <c r="A61" s="34" t="str">
        <f>SCI!A62</f>
        <v>Prepared by:</v>
      </c>
      <c r="B61" s="126"/>
    </row>
    <row r="62" spans="1:2" ht="15">
      <c r="A62" s="35" t="str">
        <f>SCI!A63</f>
        <v>Lyudmila Bondzhova</v>
      </c>
      <c r="B62" s="127"/>
    </row>
    <row r="63" spans="1:2" ht="15">
      <c r="A63" s="35"/>
      <c r="B63" s="128"/>
    </row>
    <row r="64" ht="15">
      <c r="A64" s="2"/>
    </row>
    <row r="66" ht="15">
      <c r="A66" s="129"/>
    </row>
    <row r="72" spans="1:2" ht="15">
      <c r="A72" s="130"/>
      <c r="B72" s="130"/>
    </row>
  </sheetData>
  <sheetProtection/>
  <mergeCells count="12">
    <mergeCell ref="M7:M8"/>
    <mergeCell ref="O7:O8"/>
    <mergeCell ref="Q7:Q8"/>
    <mergeCell ref="C6:Q6"/>
    <mergeCell ref="A5:IV5"/>
    <mergeCell ref="A7:A8"/>
    <mergeCell ref="A2:Q2"/>
    <mergeCell ref="C7:C8"/>
    <mergeCell ref="E7:E8"/>
    <mergeCell ref="G7:G8"/>
    <mergeCell ref="I7:I8"/>
    <mergeCell ref="K7:K8"/>
  </mergeCells>
  <printOptions/>
  <pageMargins left="0.4724409448818898" right="0.31496062992125984" top="0.31496062992125984" bottom="0.5905511811023623" header="0.6692913385826772" footer="0.5905511811023623"/>
  <pageSetup blackAndWhite="1" firstPageNumber="4" useFirstPageNumber="1" fitToHeight="1" fitToWidth="1" horizontalDpi="600" verticalDpi="600" orientation="landscape" paperSize="9" scale="57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Popov</dc:creator>
  <cp:keywords/>
  <dc:description/>
  <cp:lastModifiedBy>SP</cp:lastModifiedBy>
  <cp:lastPrinted>2013-08-29T11:04:42Z</cp:lastPrinted>
  <dcterms:created xsi:type="dcterms:W3CDTF">2012-04-12T11:15:46Z</dcterms:created>
  <dcterms:modified xsi:type="dcterms:W3CDTF">2013-08-29T11:05:42Z</dcterms:modified>
  <cp:category/>
  <cp:version/>
  <cp:contentType/>
  <cp:contentStatus/>
</cp:coreProperties>
</file>