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Users\ldasheva\Desktop\"/>
    </mc:Choice>
  </mc:AlternateContent>
  <xr:revisionPtr revIDLastSave="0" documentId="10_ncr:8100000_{0D4B1C38-2E2A-4E50-940F-A43AF0336B52}" xr6:coauthVersionLast="32" xr6:coauthVersionMax="32" xr10:uidLastSave="{00000000-0000-0000-0000-000000000000}"/>
  <bookViews>
    <workbookView xWindow="0" yWindow="0" windowWidth="9600" windowHeight="11355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25" i="1"/>
  <c r="K6" i="1"/>
  <c r="K15" i="1"/>
  <c r="D42" i="1"/>
  <c r="D52" i="1"/>
  <c r="D28" i="1"/>
  <c r="D25" i="1"/>
  <c r="D37" i="1"/>
  <c r="E15" i="1"/>
  <c r="D14" i="1"/>
  <c r="D15" i="1"/>
  <c r="D56" i="1"/>
  <c r="D60" i="1"/>
  <c r="E58" i="1"/>
  <c r="E60" i="1"/>
</calcChain>
</file>

<file path=xl/sharedStrings.xml><?xml version="1.0" encoding="utf-8"?>
<sst xmlns="http://schemas.openxmlformats.org/spreadsheetml/2006/main" count="63" uniqueCount="63">
  <si>
    <t xml:space="preserve">КОНСОЛИДИРАН ОТЧЕТ ЗА ПАРИЧНИТЕ ПОТОЦИ </t>
  </si>
  <si>
    <t>2008 BGN</t>
  </si>
  <si>
    <t>2009 BGN</t>
  </si>
  <si>
    <t>2010 BGN</t>
  </si>
  <si>
    <t>2011 BGN</t>
  </si>
  <si>
    <t>2012  BGN</t>
  </si>
  <si>
    <t>2013 BGN</t>
  </si>
  <si>
    <t>2014 BGN</t>
  </si>
  <si>
    <t>2015 BGN</t>
  </si>
  <si>
    <t>Парични потоци от оперативна дейност</t>
  </si>
  <si>
    <t>Постъпления от клиенти</t>
  </si>
  <si>
    <t>Плащания на доставчици</t>
  </si>
  <si>
    <t>Плащания на персонала и за социалното осигуряване</t>
  </si>
  <si>
    <t>Платени данъци (без данъци върху печалбата)</t>
  </si>
  <si>
    <t>Възстановени данъци (без данъци върху печалбата)</t>
  </si>
  <si>
    <t>Платени данъци върху печалбата</t>
  </si>
  <si>
    <t>Възстановени данъци върху печалбата</t>
  </si>
  <si>
    <t xml:space="preserve">                -</t>
  </si>
  <si>
    <t>Платени лихви и банкови такси по заеми за оборотни средства</t>
  </si>
  <si>
    <t>Курсови разлики, нетно</t>
  </si>
  <si>
    <t>Други постъпления/(плащания), нетно</t>
  </si>
  <si>
    <t>Нетни парични потоци от оперативна дейност</t>
  </si>
  <si>
    <t>Парични потоци от инвестиционна дейност</t>
  </si>
  <si>
    <t>Покупки на имоти, машини и оборудване</t>
  </si>
  <si>
    <t>Постъпления от продажби на имоти, машини и оборудване</t>
  </si>
  <si>
    <t>Покупки на нематериални активи</t>
  </si>
  <si>
    <t>Покупки на инвестиционни имоти</t>
  </si>
  <si>
    <t xml:space="preserve">Покупки на инвестиции на разположение и за продажба </t>
  </si>
  <si>
    <t>Постъпления от продажба на инвестиции на разположение и за продажба</t>
  </si>
  <si>
    <t>Постъпления от дивиденти от инвестиции на разположение и за продажба</t>
  </si>
  <si>
    <t>(Платени)/получени парични средства при придобиване на дъщерни дружества, нетно от получени парични средства</t>
  </si>
  <si>
    <t>Плащания за придобиване на дялове в смесени дружества, нетно от получени парични средства</t>
  </si>
  <si>
    <t>Покупки на инвестиции в асоциирани дружества</t>
  </si>
  <si>
    <t>Постъпления/(плащания) от сделки с неконтролиращо участие</t>
  </si>
  <si>
    <t>Постъпления от дивиденти от инвестиции в дъщерни дружества</t>
  </si>
  <si>
    <t>Предоставени заеми на свързани предприятия</t>
  </si>
  <si>
    <t>Възстановени заеми, предоставени на свързани предприятия</t>
  </si>
  <si>
    <t>Предоставени заеми на други предприятия</t>
  </si>
  <si>
    <t>Възстановени заеми, предоставени на други предприятия</t>
  </si>
  <si>
    <t>Получени лихви по предоставени заеми</t>
  </si>
  <si>
    <t xml:space="preserve">Получени лихви по срочни депозити </t>
  </si>
  <si>
    <t>Постъпления от дивиденти, свързани с инвестиции</t>
  </si>
  <si>
    <t>Нетни парични потоци използвани в инвестиционна дейност</t>
  </si>
  <si>
    <t>Парични потоци от финансова дейност</t>
  </si>
  <si>
    <t>Постъпления от краткосрочни банкови заеми (овърдрафт), нетно</t>
  </si>
  <si>
    <t>Изплащане на краткосрочни банкови заеми (овърдрафт), нетно</t>
  </si>
  <si>
    <t>Постъпления от дългосрочни банкови заеми</t>
  </si>
  <si>
    <t>Изплащане на дългосрочни банкови заеми</t>
  </si>
  <si>
    <t>Получени заеми от други предприятия</t>
  </si>
  <si>
    <t>Изплащане на заеми на трети лица</t>
  </si>
  <si>
    <t>Обратно изкупени собствени акции</t>
  </si>
  <si>
    <t>Платени лихви и такси по заеми с инвестиционно предназначение</t>
  </si>
  <si>
    <t>Изплатени дивиденти</t>
  </si>
  <si>
    <t>Получени дарения от публични дружества</t>
  </si>
  <si>
    <t>Плащания по финансов лизинг</t>
  </si>
  <si>
    <t>Инфлационен ефект от монетарни позиции</t>
  </si>
  <si>
    <t>Нетни парични потоци от/ (използвани във) финансова дейност</t>
  </si>
  <si>
    <t>Ефект от преизчисления при свръхинфлационни икономики</t>
  </si>
  <si>
    <t>Нетно увеличение на паричните средства и паричните еквиваленти</t>
  </si>
  <si>
    <t>Парични средства и парични еквиваленти на 1 януари</t>
  </si>
  <si>
    <t>Парични средства и парични еквиваленти на 31 декември</t>
  </si>
  <si>
    <t>2016 BGN</t>
  </si>
  <si>
    <t>2017 BGN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</si>
</sst>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ba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Hebar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10" fillId="0" borderId="0"/>
    <xf numFmtId="0" fontId="8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5" fillId="0" borderId="0" xfId="1" applyFont="1" applyFill="1" applyBorder="1" applyAlignment="1">
      <alignment vertical="top" wrapText="1"/>
    </xf>
    <xf numFmtId="0" fontId="6" fillId="0" borderId="0" xfId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top" wrapText="1"/>
    </xf>
    <xf numFmtId="164" fontId="6" fillId="0" borderId="0" xfId="2" applyNumberFormat="1" applyFont="1" applyFill="1" applyBorder="1" applyAlignment="1">
      <alignment horizontal="right"/>
    </xf>
    <xf numFmtId="164" fontId="9" fillId="0" borderId="1" xfId="2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7" fillId="0" borderId="0" xfId="3" applyFont="1" applyFill="1" applyBorder="1" applyAlignment="1">
      <alignment vertical="top" wrapText="1"/>
    </xf>
    <xf numFmtId="164" fontId="6" fillId="0" borderId="0" xfId="3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164" fontId="6" fillId="0" borderId="0" xfId="2" applyNumberFormat="1" applyFont="1" applyFill="1" applyBorder="1" applyAlignment="1">
      <alignment horizontal="center" vertical="center"/>
    </xf>
    <xf numFmtId="164" fontId="6" fillId="0" borderId="0" xfId="3" applyNumberFormat="1" applyFont="1" applyFill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left" wrapText="1"/>
    </xf>
    <xf numFmtId="164" fontId="9" fillId="0" borderId="2" xfId="2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49" fontId="6" fillId="0" borderId="0" xfId="3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right"/>
    </xf>
    <xf numFmtId="0" fontId="9" fillId="0" borderId="0" xfId="1" applyFont="1" applyFill="1" applyBorder="1"/>
    <xf numFmtId="164" fontId="9" fillId="0" borderId="3" xfId="2" applyNumberFormat="1" applyFont="1" applyFill="1" applyBorder="1" applyAlignment="1">
      <alignment horizontal="right"/>
    </xf>
    <xf numFmtId="3" fontId="0" fillId="0" borderId="0" xfId="0" applyNumberFormat="1"/>
    <xf numFmtId="3" fontId="11" fillId="0" borderId="1" xfId="0" applyNumberFormat="1" applyFont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6" fillId="0" borderId="0" xfId="4" applyNumberFormat="1" applyFont="1" applyFill="1" applyBorder="1" applyAlignment="1">
      <alignment horizontal="right"/>
    </xf>
    <xf numFmtId="164" fontId="9" fillId="0" borderId="1" xfId="4" applyNumberFormat="1" applyFont="1" applyFill="1" applyBorder="1" applyAlignment="1">
      <alignment horizontal="right"/>
    </xf>
    <xf numFmtId="164" fontId="6" fillId="0" borderId="0" xfId="4" applyNumberFormat="1" applyFont="1" applyFill="1" applyBorder="1" applyAlignment="1">
      <alignment horizontal="center" vertical="center"/>
    </xf>
    <xf numFmtId="0" fontId="11" fillId="0" borderId="1" xfId="0" applyFont="1" applyBorder="1"/>
    <xf numFmtId="164" fontId="9" fillId="0" borderId="3" xfId="4" applyNumberFormat="1" applyFont="1" applyFill="1" applyBorder="1" applyAlignment="1">
      <alignment horizontal="right"/>
    </xf>
  </cellXfs>
  <cellStyles count="5">
    <cellStyle name="Normal" xfId="0" builtinId="0"/>
    <cellStyle name="Normal_Financial statements 2000 Alcomet" xfId="1" xr:uid="{00000000-0005-0000-0000-000001000000}"/>
    <cellStyle name="Normal_Financial statements 2000 Alcomet 2" xfId="3" xr:uid="{00000000-0005-0000-0000-000002000000}"/>
    <cellStyle name="Normal_FS_SOPHARMA_2005 (2)" xfId="2" xr:uid="{00000000-0005-0000-0000-000003000000}"/>
    <cellStyle name="Normal_FS_SOPHARMA_2005 (2) 2" xfId="4" xr:uid="{FC7817CE-900A-4E98-88C6-FF6D66B06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F1" workbookViewId="0">
      <selection activeCell="K64" sqref="K64"/>
    </sheetView>
  </sheetViews>
  <sheetFormatPr defaultRowHeight="15"/>
  <cols>
    <col min="1" max="1" width="61.28515625" bestFit="1" customWidth="1"/>
    <col min="2" max="5" width="12" bestFit="1" customWidth="1"/>
    <col min="6" max="6" width="12.7109375" bestFit="1" customWidth="1"/>
    <col min="7" max="9" width="11.42578125" bestFit="1" customWidth="1"/>
    <col min="10" max="10" width="11.85546875" customWidth="1"/>
    <col min="11" max="11" width="11.140625" customWidth="1"/>
  </cols>
  <sheetData>
    <row r="1" spans="1:11">
      <c r="A1" s="1" t="s">
        <v>0</v>
      </c>
    </row>
    <row r="2" spans="1:11" ht="15" customHeight="1">
      <c r="A2" s="2"/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61</v>
      </c>
      <c r="K2" s="30" t="s">
        <v>62</v>
      </c>
    </row>
    <row r="3" spans="1:11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>
      <c r="A4" s="3" t="s">
        <v>9</v>
      </c>
      <c r="B4" s="4"/>
      <c r="C4" s="4"/>
      <c r="D4" s="5"/>
      <c r="E4" s="5"/>
      <c r="F4" s="2"/>
    </row>
    <row r="5" spans="1:11">
      <c r="A5" s="6" t="s">
        <v>10</v>
      </c>
      <c r="B5" s="7">
        <v>506622</v>
      </c>
      <c r="C5" s="7">
        <v>541842</v>
      </c>
      <c r="D5" s="7">
        <v>797849</v>
      </c>
      <c r="E5" s="7">
        <v>745198</v>
      </c>
      <c r="F5" s="7">
        <v>765780</v>
      </c>
      <c r="G5" s="7">
        <v>856285</v>
      </c>
      <c r="H5" s="7">
        <v>963409</v>
      </c>
      <c r="I5" s="7">
        <v>1002450</v>
      </c>
      <c r="J5" s="28">
        <v>906890</v>
      </c>
      <c r="K5" s="31">
        <v>1058642</v>
      </c>
    </row>
    <row r="6" spans="1:11">
      <c r="A6" s="6" t="s">
        <v>11</v>
      </c>
      <c r="B6" s="7">
        <v>-430279</v>
      </c>
      <c r="C6" s="7">
        <v>-419045</v>
      </c>
      <c r="D6" s="7">
        <v>-626887</v>
      </c>
      <c r="E6" s="7">
        <v>-582449</v>
      </c>
      <c r="F6" s="7">
        <v>-644714</v>
      </c>
      <c r="G6" s="7">
        <v>-677942</v>
      </c>
      <c r="H6" s="7">
        <v>-774750</v>
      </c>
      <c r="I6" s="7">
        <v>-786997</v>
      </c>
      <c r="J6" s="28">
        <v>-819238</v>
      </c>
      <c r="K6" s="31">
        <f>-948697-1948</f>
        <v>-950645</v>
      </c>
    </row>
    <row r="7" spans="1:11">
      <c r="A7" s="6" t="s">
        <v>12</v>
      </c>
      <c r="B7" s="7">
        <v>-46214</v>
      </c>
      <c r="C7" s="7">
        <v>-46638</v>
      </c>
      <c r="D7" s="7">
        <v>-51699</v>
      </c>
      <c r="E7" s="7">
        <v>-60996</v>
      </c>
      <c r="F7" s="7">
        <v>-65759</v>
      </c>
      <c r="G7" s="7">
        <v>-70594</v>
      </c>
      <c r="H7" s="7">
        <v>-76081</v>
      </c>
      <c r="I7" s="7">
        <v>-76275</v>
      </c>
      <c r="J7" s="28">
        <v>-81499</v>
      </c>
      <c r="K7" s="31">
        <v>-94348</v>
      </c>
    </row>
    <row r="8" spans="1:11">
      <c r="A8" s="6" t="s">
        <v>13</v>
      </c>
      <c r="B8" s="7">
        <v>-25287</v>
      </c>
      <c r="C8" s="7">
        <v>-34911</v>
      </c>
      <c r="D8" s="7">
        <v>-35302</v>
      </c>
      <c r="E8" s="7">
        <v>-39578</v>
      </c>
      <c r="F8" s="7">
        <v>-42809</v>
      </c>
      <c r="G8" s="7">
        <v>-46936</v>
      </c>
      <c r="H8" s="7">
        <v>-58627</v>
      </c>
      <c r="I8" s="7">
        <v>-62297</v>
      </c>
      <c r="J8" s="28">
        <v>-62780</v>
      </c>
      <c r="K8" s="31">
        <v>-65040</v>
      </c>
    </row>
    <row r="9" spans="1:11">
      <c r="A9" s="6" t="s">
        <v>14</v>
      </c>
      <c r="B9" s="7">
        <v>9310</v>
      </c>
      <c r="C9" s="7">
        <v>2481</v>
      </c>
      <c r="D9" s="7">
        <v>4283</v>
      </c>
      <c r="E9" s="7">
        <v>7419</v>
      </c>
      <c r="F9" s="7">
        <v>12480</v>
      </c>
      <c r="G9" s="7">
        <v>8705</v>
      </c>
      <c r="H9" s="7">
        <v>5406</v>
      </c>
      <c r="I9" s="7">
        <v>5889</v>
      </c>
      <c r="J9" s="28">
        <v>4478</v>
      </c>
      <c r="K9" s="31">
        <v>7829</v>
      </c>
    </row>
    <row r="10" spans="1:11">
      <c r="A10" s="6" t="s">
        <v>15</v>
      </c>
      <c r="B10" s="7">
        <v>-3199</v>
      </c>
      <c r="C10" s="7">
        <v>-3525</v>
      </c>
      <c r="D10" s="7">
        <v>-7545</v>
      </c>
      <c r="E10" s="7">
        <v>-7190</v>
      </c>
      <c r="F10" s="7">
        <v>-7964</v>
      </c>
      <c r="G10" s="7">
        <v>-6747</v>
      </c>
      <c r="H10" s="7">
        <v>-8005</v>
      </c>
      <c r="I10" s="7">
        <v>-3287</v>
      </c>
      <c r="J10" s="28">
        <v>-5551</v>
      </c>
      <c r="K10" s="31">
        <v>-6228</v>
      </c>
    </row>
    <row r="11" spans="1:11">
      <c r="A11" s="6" t="s">
        <v>16</v>
      </c>
      <c r="B11" s="7">
        <v>0</v>
      </c>
      <c r="C11" s="7">
        <v>1215</v>
      </c>
      <c r="D11" s="7">
        <v>0</v>
      </c>
      <c r="E11" s="7">
        <v>0</v>
      </c>
      <c r="F11" s="7" t="s">
        <v>17</v>
      </c>
      <c r="G11" s="7">
        <v>1311</v>
      </c>
      <c r="H11" s="7">
        <v>0</v>
      </c>
      <c r="I11" s="7">
        <v>15</v>
      </c>
      <c r="J11" s="28">
        <v>0</v>
      </c>
      <c r="K11" s="31">
        <v>0</v>
      </c>
    </row>
    <row r="12" spans="1:11">
      <c r="A12" s="6" t="s">
        <v>18</v>
      </c>
      <c r="B12" s="7">
        <v>-9233</v>
      </c>
      <c r="C12" s="7">
        <v>-7492</v>
      </c>
      <c r="D12" s="7">
        <v>-8488</v>
      </c>
      <c r="E12" s="7">
        <v>-8473</v>
      </c>
      <c r="F12" s="7">
        <v>-7874</v>
      </c>
      <c r="G12" s="7">
        <v>-7429</v>
      </c>
      <c r="H12" s="7">
        <v>-7704</v>
      </c>
      <c r="I12" s="7">
        <v>-7537</v>
      </c>
      <c r="J12" s="28">
        <v>-7188</v>
      </c>
      <c r="K12" s="31">
        <v>-5363</v>
      </c>
    </row>
    <row r="13" spans="1:11">
      <c r="A13" s="6" t="s">
        <v>19</v>
      </c>
      <c r="B13" s="7">
        <v>-922</v>
      </c>
      <c r="C13" s="7">
        <v>-702</v>
      </c>
      <c r="D13" s="7">
        <v>-446</v>
      </c>
      <c r="E13" s="7">
        <v>-198</v>
      </c>
      <c r="F13" s="7">
        <v>-960</v>
      </c>
      <c r="G13" s="7">
        <v>-963</v>
      </c>
      <c r="H13" s="7">
        <v>-3425</v>
      </c>
      <c r="I13" s="7">
        <v>-1926</v>
      </c>
      <c r="J13" s="28">
        <v>-543</v>
      </c>
      <c r="K13" s="31">
        <v>-1308</v>
      </c>
    </row>
    <row r="14" spans="1:11">
      <c r="A14" s="6" t="s">
        <v>20</v>
      </c>
      <c r="B14" s="7">
        <v>-3846</v>
      </c>
      <c r="C14" s="7">
        <v>-908</v>
      </c>
      <c r="D14" s="7">
        <f>-1005+10</f>
        <v>-995</v>
      </c>
      <c r="E14" s="7">
        <v>-1356</v>
      </c>
      <c r="F14" s="7">
        <v>-2447</v>
      </c>
      <c r="G14" s="7">
        <v>-3088</v>
      </c>
      <c r="H14" s="7">
        <v>-2570</v>
      </c>
      <c r="I14" s="7">
        <v>-2725</v>
      </c>
      <c r="J14" s="28">
        <v>-3337</v>
      </c>
      <c r="K14" s="31">
        <v>-1975</v>
      </c>
    </row>
    <row r="15" spans="1:11">
      <c r="A15" s="3" t="s">
        <v>21</v>
      </c>
      <c r="B15" s="8">
        <v>-3048</v>
      </c>
      <c r="C15" s="8">
        <v>32317</v>
      </c>
      <c r="D15" s="8">
        <f>SUM(D5:D14)</f>
        <v>70770</v>
      </c>
      <c r="E15" s="8">
        <f>SUM(E5:E14)</f>
        <v>52377</v>
      </c>
      <c r="F15" s="8">
        <v>5733</v>
      </c>
      <c r="G15" s="8">
        <v>52602</v>
      </c>
      <c r="H15" s="8">
        <v>37653</v>
      </c>
      <c r="I15" s="8">
        <v>67310</v>
      </c>
      <c r="J15" s="29">
        <v>-68768</v>
      </c>
      <c r="K15" s="32">
        <f>SUM(K5:K14)</f>
        <v>-58436</v>
      </c>
    </row>
    <row r="16" spans="1:11">
      <c r="A16" s="3"/>
      <c r="B16" s="9"/>
      <c r="C16" s="9"/>
      <c r="D16" s="5"/>
      <c r="E16" s="5"/>
      <c r="F16" s="10"/>
    </row>
    <row r="17" spans="1:11">
      <c r="A17" s="11" t="s">
        <v>22</v>
      </c>
      <c r="B17" s="9"/>
      <c r="C17" s="9"/>
      <c r="D17" s="5"/>
      <c r="E17" s="5"/>
      <c r="F17" s="10"/>
    </row>
    <row r="18" spans="1:11">
      <c r="A18" s="6" t="s">
        <v>23</v>
      </c>
      <c r="B18" s="7">
        <v>-30378</v>
      </c>
      <c r="C18" s="7">
        <v>-6266</v>
      </c>
      <c r="D18" s="7">
        <v>-15717</v>
      </c>
      <c r="E18" s="7">
        <v>-39227</v>
      </c>
      <c r="F18" s="7">
        <v>-61982</v>
      </c>
      <c r="G18" s="7">
        <v>-35960</v>
      </c>
      <c r="H18" s="7">
        <v>-23737</v>
      </c>
      <c r="I18" s="7">
        <v>-17792</v>
      </c>
      <c r="J18" s="28">
        <v>-14217</v>
      </c>
      <c r="K18" s="31">
        <v>-19991</v>
      </c>
    </row>
    <row r="19" spans="1:11">
      <c r="A19" s="12" t="s">
        <v>24</v>
      </c>
      <c r="B19" s="7">
        <v>3032</v>
      </c>
      <c r="C19" s="7">
        <v>167</v>
      </c>
      <c r="D19" s="7">
        <v>163</v>
      </c>
      <c r="E19" s="7">
        <v>520</v>
      </c>
      <c r="F19" s="7">
        <v>244</v>
      </c>
      <c r="G19" s="7">
        <v>427</v>
      </c>
      <c r="H19" s="7">
        <v>4106</v>
      </c>
      <c r="I19" s="7">
        <v>439</v>
      </c>
      <c r="J19" s="28">
        <v>733</v>
      </c>
      <c r="K19" s="31">
        <v>5186</v>
      </c>
    </row>
    <row r="20" spans="1:11">
      <c r="A20" s="6" t="s">
        <v>25</v>
      </c>
      <c r="B20" s="7">
        <v>-2008</v>
      </c>
      <c r="C20" s="7">
        <v>-841</v>
      </c>
      <c r="D20" s="7">
        <v>-582</v>
      </c>
      <c r="E20" s="7">
        <v>-1739</v>
      </c>
      <c r="F20" s="7">
        <v>-1450</v>
      </c>
      <c r="G20" s="7">
        <v>-990</v>
      </c>
      <c r="H20" s="7">
        <v>-2336</v>
      </c>
      <c r="I20" s="7">
        <v>-4794</v>
      </c>
      <c r="J20" s="28">
        <v>-4010</v>
      </c>
      <c r="K20" s="31">
        <v>-2541</v>
      </c>
    </row>
    <row r="21" spans="1:11">
      <c r="A21" s="13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-1005</v>
      </c>
      <c r="I21" s="7">
        <v>0</v>
      </c>
      <c r="K21" s="31">
        <v>0</v>
      </c>
    </row>
    <row r="22" spans="1:11">
      <c r="A22" s="6" t="s">
        <v>27</v>
      </c>
      <c r="B22" s="7">
        <v>-10877</v>
      </c>
      <c r="C22" s="7">
        <v>-1526</v>
      </c>
      <c r="D22" s="7">
        <v>-1394</v>
      </c>
      <c r="E22" s="7">
        <v>-1895</v>
      </c>
      <c r="F22" s="7">
        <v>-3389</v>
      </c>
      <c r="G22" s="7">
        <v>-2169</v>
      </c>
      <c r="H22" s="7">
        <v>-2886</v>
      </c>
      <c r="I22" s="7">
        <v>-2109</v>
      </c>
      <c r="J22" s="28">
        <v>-2194</v>
      </c>
      <c r="K22" s="31">
        <v>-1645</v>
      </c>
    </row>
    <row r="23" spans="1:11" ht="30">
      <c r="A23" s="6" t="s">
        <v>28</v>
      </c>
      <c r="B23" s="7">
        <v>1410</v>
      </c>
      <c r="C23" s="7">
        <v>195</v>
      </c>
      <c r="D23" s="7">
        <v>1085</v>
      </c>
      <c r="E23" s="7">
        <v>804</v>
      </c>
      <c r="F23" s="7">
        <v>26</v>
      </c>
      <c r="G23" s="7">
        <v>4934</v>
      </c>
      <c r="H23" s="7">
        <v>482</v>
      </c>
      <c r="I23" s="7">
        <v>581</v>
      </c>
      <c r="J23" s="28">
        <v>2543</v>
      </c>
      <c r="K23" s="31">
        <v>731</v>
      </c>
    </row>
    <row r="24" spans="1:11" ht="30">
      <c r="A24" s="6" t="s">
        <v>29</v>
      </c>
      <c r="B24" s="7">
        <v>0</v>
      </c>
      <c r="C24" s="7">
        <v>0</v>
      </c>
      <c r="D24" s="7">
        <v>0</v>
      </c>
      <c r="E24" s="7">
        <v>80</v>
      </c>
      <c r="F24" s="7">
        <v>167</v>
      </c>
      <c r="G24" s="7">
        <v>206</v>
      </c>
      <c r="H24" s="7">
        <v>59</v>
      </c>
      <c r="I24" s="7">
        <v>8</v>
      </c>
      <c r="J24" s="28">
        <v>56</v>
      </c>
      <c r="K24" s="31">
        <v>148</v>
      </c>
    </row>
    <row r="25" spans="1:11" ht="30">
      <c r="A25" s="6" t="s">
        <v>30</v>
      </c>
      <c r="B25" s="14">
        <v>-7108</v>
      </c>
      <c r="C25" s="14">
        <v>192</v>
      </c>
      <c r="D25" s="7">
        <f>-16603+48</f>
        <v>-16555</v>
      </c>
      <c r="E25" s="7">
        <v>-7674</v>
      </c>
      <c r="F25" s="7">
        <v>-134</v>
      </c>
      <c r="G25" s="7">
        <v>-3146</v>
      </c>
      <c r="H25" s="7">
        <v>-7</v>
      </c>
      <c r="I25" s="7">
        <v>-15604</v>
      </c>
      <c r="J25" s="28">
        <v>-6110</v>
      </c>
      <c r="K25" s="33">
        <f>-35622-8589</f>
        <v>-44211</v>
      </c>
    </row>
    <row r="26" spans="1:11" ht="30">
      <c r="A26" s="6" t="s">
        <v>31</v>
      </c>
      <c r="B26" s="7">
        <v>0</v>
      </c>
      <c r="C26" s="7">
        <v>0</v>
      </c>
      <c r="D26" s="7">
        <v>0</v>
      </c>
      <c r="E26" s="7">
        <v>0</v>
      </c>
      <c r="F26" s="7">
        <v>-294</v>
      </c>
      <c r="G26" s="7">
        <v>-494</v>
      </c>
      <c r="H26" s="7">
        <v>0</v>
      </c>
      <c r="I26" s="7">
        <v>0</v>
      </c>
      <c r="J26" s="28">
        <v>0</v>
      </c>
      <c r="K26" s="31">
        <v>0</v>
      </c>
    </row>
    <row r="27" spans="1:11">
      <c r="A27" s="6" t="s">
        <v>32</v>
      </c>
      <c r="B27" s="14">
        <v>0</v>
      </c>
      <c r="C27" s="14">
        <v>0</v>
      </c>
      <c r="D27" s="7">
        <v>0</v>
      </c>
      <c r="E27" s="7">
        <v>0</v>
      </c>
      <c r="F27" s="7">
        <v>-583</v>
      </c>
      <c r="G27" s="7">
        <v>-1033</v>
      </c>
      <c r="H27" s="7">
        <v>-8135</v>
      </c>
      <c r="I27" s="7">
        <v>-8135</v>
      </c>
      <c r="J27" s="28">
        <v>-2531</v>
      </c>
      <c r="K27" s="33">
        <v>-1424</v>
      </c>
    </row>
    <row r="28" spans="1:11" ht="15" customHeight="1">
      <c r="A28" s="6" t="s">
        <v>33</v>
      </c>
      <c r="B28" s="7">
        <v>-2960</v>
      </c>
      <c r="C28" s="7">
        <v>-391</v>
      </c>
      <c r="D28" s="15">
        <f>1681-48</f>
        <v>1633</v>
      </c>
      <c r="E28" s="15">
        <v>476</v>
      </c>
      <c r="F28" s="7">
        <v>1144</v>
      </c>
      <c r="G28" s="16">
        <v>3814.0068690476182</v>
      </c>
      <c r="H28" s="16">
        <v>-2826</v>
      </c>
      <c r="I28" s="7">
        <v>-2826</v>
      </c>
      <c r="J28" s="28">
        <v>-21935</v>
      </c>
      <c r="K28" s="33">
        <v>-9762</v>
      </c>
    </row>
    <row r="29" spans="1:11">
      <c r="A29" s="6" t="s">
        <v>34</v>
      </c>
      <c r="B29" s="7">
        <v>2370</v>
      </c>
      <c r="C29" s="7">
        <v>592</v>
      </c>
      <c r="D29" s="15">
        <v>0</v>
      </c>
      <c r="E29" s="15">
        <v>0</v>
      </c>
      <c r="F29" s="7">
        <v>-24</v>
      </c>
      <c r="G29" s="15">
        <v>0</v>
      </c>
      <c r="H29" s="7">
        <v>6274</v>
      </c>
      <c r="I29" s="7">
        <v>7831</v>
      </c>
      <c r="J29" s="28">
        <v>0</v>
      </c>
      <c r="K29" s="33">
        <v>0</v>
      </c>
    </row>
    <row r="30" spans="1:11">
      <c r="A30" s="12" t="s">
        <v>35</v>
      </c>
      <c r="B30" s="7">
        <v>-15712</v>
      </c>
      <c r="C30" s="7">
        <v>-18619</v>
      </c>
      <c r="D30" s="7">
        <v>-46779</v>
      </c>
      <c r="E30" s="7">
        <v>-80615</v>
      </c>
      <c r="F30" s="7">
        <v>-17223</v>
      </c>
      <c r="G30" s="7">
        <v>-15153</v>
      </c>
      <c r="H30" s="7">
        <v>-18635</v>
      </c>
      <c r="I30" s="7">
        <v>-13390</v>
      </c>
      <c r="J30" s="28">
        <v>-1903</v>
      </c>
      <c r="K30" s="31">
        <v>-102761</v>
      </c>
    </row>
    <row r="31" spans="1:11">
      <c r="A31" s="12" t="s">
        <v>36</v>
      </c>
      <c r="B31" s="7">
        <v>19709</v>
      </c>
      <c r="C31" s="7">
        <v>3999</v>
      </c>
      <c r="D31" s="7">
        <v>23402</v>
      </c>
      <c r="E31" s="7">
        <v>61476</v>
      </c>
      <c r="F31" s="7">
        <v>18945</v>
      </c>
      <c r="G31" s="7">
        <v>22192</v>
      </c>
      <c r="H31" s="7">
        <v>12305</v>
      </c>
      <c r="I31" s="7">
        <v>25902</v>
      </c>
      <c r="J31" s="28">
        <v>20274</v>
      </c>
      <c r="K31" s="31">
        <v>100773</v>
      </c>
    </row>
    <row r="32" spans="1:11">
      <c r="A32" s="12" t="s">
        <v>37</v>
      </c>
      <c r="B32" s="7">
        <v>-7169</v>
      </c>
      <c r="C32" s="7">
        <v>-2346</v>
      </c>
      <c r="D32" s="7">
        <v>-125</v>
      </c>
      <c r="E32" s="7">
        <v>-1526</v>
      </c>
      <c r="F32" s="7">
        <v>-1388</v>
      </c>
      <c r="G32" s="7">
        <v>-1719</v>
      </c>
      <c r="H32" s="7">
        <v>-1025</v>
      </c>
      <c r="I32" s="7">
        <v>-3215</v>
      </c>
      <c r="J32" s="28">
        <v>-1187</v>
      </c>
      <c r="K32" s="31">
        <v>-2631</v>
      </c>
    </row>
    <row r="33" spans="1:11">
      <c r="A33" s="6" t="s">
        <v>38</v>
      </c>
      <c r="B33" s="7">
        <v>13188</v>
      </c>
      <c r="C33" s="7">
        <v>94</v>
      </c>
      <c r="D33" s="7">
        <v>1044</v>
      </c>
      <c r="E33" s="7">
        <v>1605</v>
      </c>
      <c r="F33" s="7">
        <v>1256</v>
      </c>
      <c r="G33" s="17">
        <v>1706</v>
      </c>
      <c r="H33" s="17">
        <v>864</v>
      </c>
      <c r="I33" s="17">
        <v>1965</v>
      </c>
      <c r="J33" s="28">
        <v>741</v>
      </c>
      <c r="K33" s="17">
        <v>164</v>
      </c>
    </row>
    <row r="34" spans="1:11">
      <c r="A34" s="6" t="s">
        <v>39</v>
      </c>
      <c r="B34" s="7">
        <v>85</v>
      </c>
      <c r="C34" s="7">
        <v>923</v>
      </c>
      <c r="D34" s="7">
        <v>1723</v>
      </c>
      <c r="E34" s="7">
        <v>4161</v>
      </c>
      <c r="F34" s="7">
        <v>4847</v>
      </c>
      <c r="G34" s="7">
        <v>2453</v>
      </c>
      <c r="H34" s="7">
        <v>3715</v>
      </c>
      <c r="I34" s="7">
        <v>2796</v>
      </c>
      <c r="J34" s="28">
        <v>2486</v>
      </c>
      <c r="K34" s="31">
        <v>1218</v>
      </c>
    </row>
    <row r="35" spans="1:11">
      <c r="A35" s="6" t="s">
        <v>40</v>
      </c>
      <c r="B35" s="7">
        <v>0</v>
      </c>
      <c r="C35" s="7">
        <v>166</v>
      </c>
      <c r="D35" s="7">
        <v>0</v>
      </c>
      <c r="E35" s="7">
        <v>203</v>
      </c>
      <c r="F35" s="7">
        <v>0</v>
      </c>
      <c r="G35" s="7">
        <v>0</v>
      </c>
      <c r="H35" s="7">
        <v>0</v>
      </c>
      <c r="I35" s="7">
        <v>0</v>
      </c>
      <c r="J35" s="28">
        <v>0</v>
      </c>
      <c r="K35" s="31">
        <v>0</v>
      </c>
    </row>
    <row r="36" spans="1:11">
      <c r="A36" s="6" t="s">
        <v>41</v>
      </c>
      <c r="B36" s="7">
        <v>798</v>
      </c>
      <c r="C36" s="7">
        <v>85</v>
      </c>
      <c r="D36" s="7">
        <v>106</v>
      </c>
      <c r="E36" s="7">
        <v>80</v>
      </c>
      <c r="F36" s="7">
        <v>0</v>
      </c>
      <c r="G36" s="7">
        <v>0</v>
      </c>
      <c r="H36" s="7">
        <v>0</v>
      </c>
      <c r="I36" s="7">
        <v>0</v>
      </c>
      <c r="J36" s="28">
        <v>0</v>
      </c>
      <c r="K36" s="31">
        <v>0</v>
      </c>
    </row>
    <row r="37" spans="1:11" ht="28.5">
      <c r="A37" s="3" t="s">
        <v>42</v>
      </c>
      <c r="B37" s="8">
        <v>-35620</v>
      </c>
      <c r="C37" s="8">
        <v>-23576</v>
      </c>
      <c r="D37" s="8">
        <f>SUM(D18:D36)</f>
        <v>-51996</v>
      </c>
      <c r="E37" s="8">
        <v>-64506</v>
      </c>
      <c r="F37" s="8">
        <v>-59838</v>
      </c>
      <c r="G37" s="8">
        <v>-24994.993130952382</v>
      </c>
      <c r="H37" s="8">
        <v>-27426</v>
      </c>
      <c r="I37" s="8">
        <v>-32899</v>
      </c>
      <c r="J37" s="29">
        <v>-6862</v>
      </c>
      <c r="K37" s="34">
        <v>-76807</v>
      </c>
    </row>
    <row r="38" spans="1:11">
      <c r="A38" s="6"/>
      <c r="B38" s="9"/>
      <c r="C38" s="9"/>
      <c r="D38" s="5"/>
      <c r="E38" s="5"/>
      <c r="F38" s="10"/>
    </row>
    <row r="39" spans="1:11">
      <c r="A39" s="11" t="s">
        <v>43</v>
      </c>
      <c r="B39" s="9"/>
      <c r="C39" s="9"/>
      <c r="D39" s="18"/>
      <c r="E39" s="18"/>
      <c r="F39" s="10"/>
    </row>
    <row r="40" spans="1:11">
      <c r="A40" s="6" t="s">
        <v>44</v>
      </c>
      <c r="B40" s="7">
        <v>65609</v>
      </c>
      <c r="C40" s="7">
        <v>11725</v>
      </c>
      <c r="D40" s="7">
        <v>143302</v>
      </c>
      <c r="E40" s="7">
        <v>63340</v>
      </c>
      <c r="F40" s="7">
        <v>49430</v>
      </c>
      <c r="G40" s="7">
        <v>57550</v>
      </c>
      <c r="H40" s="7">
        <v>22739</v>
      </c>
      <c r="I40" s="7">
        <v>23059</v>
      </c>
      <c r="J40" s="28">
        <v>32201</v>
      </c>
      <c r="K40" s="31">
        <v>18920</v>
      </c>
    </row>
    <row r="41" spans="1:11">
      <c r="A41" s="6" t="s">
        <v>45</v>
      </c>
      <c r="B41" s="7">
        <v>-35739</v>
      </c>
      <c r="C41" s="7">
        <v>-8051</v>
      </c>
      <c r="D41" s="7">
        <v>-116841</v>
      </c>
      <c r="E41" s="7">
        <v>-49900</v>
      </c>
      <c r="F41" s="7">
        <v>-37460</v>
      </c>
      <c r="G41" s="7">
        <v>-56723</v>
      </c>
      <c r="H41" s="7">
        <v>-14624</v>
      </c>
      <c r="I41" s="7">
        <v>-49397</v>
      </c>
      <c r="J41" s="28">
        <v>-58790</v>
      </c>
      <c r="K41" s="31">
        <v>-7354</v>
      </c>
    </row>
    <row r="42" spans="1:11">
      <c r="A42" s="6" t="s">
        <v>46</v>
      </c>
      <c r="B42" s="7">
        <v>66165</v>
      </c>
      <c r="C42" s="7">
        <v>158176</v>
      </c>
      <c r="D42" s="7">
        <f>5085+3238</f>
        <v>8323</v>
      </c>
      <c r="E42" s="7">
        <v>41380</v>
      </c>
      <c r="F42" s="7">
        <v>45507</v>
      </c>
      <c r="G42" s="7">
        <v>11689</v>
      </c>
      <c r="H42" s="7">
        <v>4106</v>
      </c>
      <c r="I42" s="7">
        <v>4993</v>
      </c>
      <c r="J42" s="28">
        <v>2694</v>
      </c>
      <c r="K42" s="31">
        <v>39288</v>
      </c>
    </row>
    <row r="43" spans="1:11">
      <c r="A43" s="6" t="s">
        <v>47</v>
      </c>
      <c r="B43" s="7">
        <v>-74468</v>
      </c>
      <c r="C43" s="7">
        <v>-159931</v>
      </c>
      <c r="D43" s="7">
        <v>-21141</v>
      </c>
      <c r="E43" s="7">
        <v>-33619</v>
      </c>
      <c r="F43" s="7">
        <v>-4832</v>
      </c>
      <c r="G43" s="7">
        <v>-15147</v>
      </c>
      <c r="H43" s="7">
        <v>-10160</v>
      </c>
      <c r="I43" s="7">
        <v>-13003</v>
      </c>
      <c r="J43" s="28">
        <v>-15838</v>
      </c>
      <c r="K43" s="31">
        <v>-12261</v>
      </c>
    </row>
    <row r="44" spans="1:11" ht="15" customHeight="1">
      <c r="A44" s="6" t="s">
        <v>48</v>
      </c>
      <c r="B44" s="7">
        <v>15799</v>
      </c>
      <c r="C44" s="7">
        <v>0</v>
      </c>
      <c r="D44" s="7">
        <v>0</v>
      </c>
      <c r="E44" s="7">
        <v>0</v>
      </c>
      <c r="F44" s="7">
        <v>0</v>
      </c>
      <c r="G44" s="7">
        <v>726</v>
      </c>
      <c r="H44" s="7">
        <v>483</v>
      </c>
      <c r="I44" s="7">
        <v>590</v>
      </c>
      <c r="J44" s="28">
        <v>779</v>
      </c>
      <c r="K44" s="31">
        <v>233</v>
      </c>
    </row>
    <row r="45" spans="1:11">
      <c r="A45" s="6" t="s">
        <v>49</v>
      </c>
      <c r="B45" s="7">
        <v>-12053</v>
      </c>
      <c r="C45" s="7">
        <v>-1041</v>
      </c>
      <c r="D45" s="7">
        <v>0</v>
      </c>
      <c r="E45" s="7">
        <v>-24</v>
      </c>
      <c r="F45" s="7">
        <v>0</v>
      </c>
      <c r="G45" s="7">
        <v>0</v>
      </c>
      <c r="H45" s="7">
        <v>-710</v>
      </c>
      <c r="I45" s="7">
        <v>-311</v>
      </c>
      <c r="J45" s="28">
        <v>-190</v>
      </c>
      <c r="K45" s="31">
        <v>-710</v>
      </c>
    </row>
    <row r="46" spans="1:11">
      <c r="A46" s="6" t="s">
        <v>50</v>
      </c>
      <c r="B46" s="7">
        <v>0</v>
      </c>
      <c r="C46" s="7">
        <v>0</v>
      </c>
      <c r="D46" s="7">
        <v>-2392</v>
      </c>
      <c r="E46" s="7">
        <v>-6740</v>
      </c>
      <c r="F46" s="7">
        <v>-2131</v>
      </c>
      <c r="G46" s="7">
        <v>-5964</v>
      </c>
      <c r="H46" s="7">
        <v>-1264</v>
      </c>
      <c r="I46" s="7">
        <v>-448</v>
      </c>
      <c r="J46" s="28">
        <v>-852</v>
      </c>
      <c r="K46" s="31">
        <v>-17026</v>
      </c>
    </row>
    <row r="47" spans="1:11" ht="15" customHeight="1">
      <c r="A47" s="6" t="s">
        <v>51</v>
      </c>
      <c r="B47" s="7">
        <v>-1081</v>
      </c>
      <c r="C47" s="7">
        <v>-1036</v>
      </c>
      <c r="D47" s="7">
        <v>-381</v>
      </c>
      <c r="E47" s="7">
        <v>-1239</v>
      </c>
      <c r="F47" s="7">
        <v>-1578</v>
      </c>
      <c r="G47" s="7">
        <v>-2606</v>
      </c>
      <c r="H47" s="16">
        <v>-1661</v>
      </c>
      <c r="I47" s="7">
        <v>-1208</v>
      </c>
      <c r="J47" s="28">
        <v>-2304</v>
      </c>
      <c r="K47" s="33">
        <v>-2564</v>
      </c>
    </row>
    <row r="48" spans="1:11">
      <c r="A48" s="19" t="s">
        <v>52</v>
      </c>
      <c r="B48" s="7">
        <v>-7124</v>
      </c>
      <c r="C48" s="7">
        <v>-1199</v>
      </c>
      <c r="D48" s="7">
        <v>-924</v>
      </c>
      <c r="E48" s="7">
        <v>-12814</v>
      </c>
      <c r="F48" s="7">
        <v>-11672</v>
      </c>
      <c r="G48" s="7">
        <v>-10942</v>
      </c>
      <c r="H48" s="7">
        <v>-8811</v>
      </c>
      <c r="I48" s="7">
        <v>-10</v>
      </c>
      <c r="J48" s="28">
        <v>-12085</v>
      </c>
      <c r="K48" s="31">
        <v>-15478</v>
      </c>
    </row>
    <row r="49" spans="1:11">
      <c r="A49" s="19" t="s">
        <v>53</v>
      </c>
      <c r="B49" s="7">
        <v>0</v>
      </c>
      <c r="C49" s="7">
        <v>0</v>
      </c>
      <c r="D49" s="7">
        <v>0</v>
      </c>
      <c r="E49" s="7">
        <v>904</v>
      </c>
      <c r="F49" s="7">
        <v>1906</v>
      </c>
      <c r="G49" s="7">
        <v>3786</v>
      </c>
      <c r="H49" s="7">
        <v>-11769</v>
      </c>
      <c r="I49" s="7">
        <v>-3983</v>
      </c>
      <c r="J49" s="28">
        <v>0</v>
      </c>
      <c r="K49" s="31">
        <v>0</v>
      </c>
    </row>
    <row r="50" spans="1:11">
      <c r="A50" s="6" t="s">
        <v>54</v>
      </c>
      <c r="B50" s="7">
        <v>-439</v>
      </c>
      <c r="C50" s="7">
        <v>-503</v>
      </c>
      <c r="D50" s="7">
        <v>-494</v>
      </c>
      <c r="E50" s="7">
        <v>-1133</v>
      </c>
      <c r="F50" s="7">
        <v>-958</v>
      </c>
      <c r="G50" s="7">
        <v>-1498</v>
      </c>
      <c r="H50" s="7">
        <v>-95</v>
      </c>
      <c r="I50" s="7">
        <v>-69</v>
      </c>
      <c r="J50" s="28">
        <v>-2212</v>
      </c>
      <c r="K50" s="31">
        <v>-1745</v>
      </c>
    </row>
    <row r="51" spans="1:11">
      <c r="A51" s="6" t="s">
        <v>55</v>
      </c>
      <c r="B51" s="7">
        <v>0</v>
      </c>
      <c r="C51" s="7">
        <v>295</v>
      </c>
      <c r="D51" s="7">
        <v>0</v>
      </c>
      <c r="E51" s="7">
        <v>-860</v>
      </c>
      <c r="F51" s="7">
        <v>0</v>
      </c>
      <c r="G51" s="7">
        <v>0</v>
      </c>
      <c r="H51" s="7">
        <v>0</v>
      </c>
      <c r="I51" s="7">
        <v>0</v>
      </c>
      <c r="J51" s="28">
        <v>0</v>
      </c>
      <c r="K51" s="31">
        <v>0</v>
      </c>
    </row>
    <row r="52" spans="1:11" ht="29.25">
      <c r="A52" s="20" t="s">
        <v>56</v>
      </c>
      <c r="B52" s="8">
        <v>11958</v>
      </c>
      <c r="C52" s="8">
        <v>-1565</v>
      </c>
      <c r="D52" s="8">
        <f>SUM(D40:D51)</f>
        <v>9452</v>
      </c>
      <c r="E52" s="8">
        <v>155</v>
      </c>
      <c r="F52" s="8">
        <v>38212</v>
      </c>
      <c r="G52" s="8">
        <v>-16274</v>
      </c>
      <c r="H52" s="8">
        <v>-11535</v>
      </c>
      <c r="I52" s="8">
        <v>-36596</v>
      </c>
      <c r="J52" s="29">
        <v>74855</v>
      </c>
      <c r="K52" s="34">
        <v>135426</v>
      </c>
    </row>
    <row r="53" spans="1:11">
      <c r="A53" s="19"/>
      <c r="B53" s="9"/>
      <c r="C53" s="9"/>
      <c r="D53" s="7"/>
      <c r="E53" s="7"/>
      <c r="F53" s="7"/>
      <c r="G53" s="7"/>
      <c r="H53" s="7"/>
      <c r="I53" s="7"/>
    </row>
    <row r="54" spans="1:11">
      <c r="A54" s="19" t="s">
        <v>57</v>
      </c>
      <c r="B54" s="7">
        <v>0</v>
      </c>
      <c r="C54" s="7">
        <v>0</v>
      </c>
      <c r="D54" s="7">
        <v>0</v>
      </c>
      <c r="E54" s="7">
        <v>-860</v>
      </c>
      <c r="F54" s="7">
        <v>-575</v>
      </c>
      <c r="G54" s="7">
        <v>-484</v>
      </c>
      <c r="H54" s="7">
        <v>0</v>
      </c>
      <c r="I54" s="7">
        <v>0</v>
      </c>
      <c r="J54" s="28">
        <v>0</v>
      </c>
      <c r="K54" s="31">
        <v>0</v>
      </c>
    </row>
    <row r="55" spans="1:11">
      <c r="A55" s="19"/>
      <c r="B55" s="9"/>
      <c r="C55" s="9"/>
      <c r="D55" s="7"/>
      <c r="E55" s="7"/>
      <c r="F55" s="7"/>
      <c r="G55" s="7"/>
      <c r="H55" s="7"/>
      <c r="I55" s="7"/>
    </row>
    <row r="56" spans="1:11" ht="29.25">
      <c r="A56" s="21" t="s">
        <v>58</v>
      </c>
      <c r="B56" s="22">
        <v>-26710</v>
      </c>
      <c r="C56" s="22">
        <v>7176</v>
      </c>
      <c r="D56" s="22">
        <f>D15+D37+D52</f>
        <v>28226</v>
      </c>
      <c r="E56" s="22">
        <v>-12834</v>
      </c>
      <c r="F56" s="22">
        <v>-16468</v>
      </c>
      <c r="G56" s="22">
        <v>10840.006869047618</v>
      </c>
      <c r="H56" s="22">
        <v>-1308</v>
      </c>
      <c r="I56" s="22">
        <v>-2185</v>
      </c>
      <c r="J56" s="29">
        <v>-775</v>
      </c>
      <c r="K56" s="32">
        <f>K16+K37+K54</f>
        <v>-76807</v>
      </c>
    </row>
    <row r="57" spans="1:11">
      <c r="A57" s="19"/>
      <c r="B57" s="23"/>
      <c r="C57" s="23"/>
      <c r="D57" s="5"/>
      <c r="E57" s="5"/>
      <c r="F57" s="7"/>
      <c r="G57" s="7"/>
      <c r="H57" s="7"/>
      <c r="I57" s="7"/>
    </row>
    <row r="58" spans="1:11">
      <c r="A58" s="19" t="s">
        <v>59</v>
      </c>
      <c r="B58" s="7">
        <v>36376</v>
      </c>
      <c r="C58" s="7">
        <v>9666.7116580685906</v>
      </c>
      <c r="D58" s="7">
        <v>16843</v>
      </c>
      <c r="E58" s="7">
        <f>D60</f>
        <v>45069</v>
      </c>
      <c r="F58" s="7">
        <v>32235</v>
      </c>
      <c r="G58" s="7">
        <v>15767</v>
      </c>
      <c r="H58" s="7">
        <v>26607</v>
      </c>
      <c r="I58" s="7">
        <v>25299</v>
      </c>
      <c r="J58" s="28">
        <v>23114</v>
      </c>
      <c r="K58" s="31">
        <v>22339</v>
      </c>
    </row>
    <row r="59" spans="1:11">
      <c r="A59" s="19"/>
      <c r="B59" s="24"/>
      <c r="C59" s="24"/>
      <c r="D59" s="25"/>
      <c r="E59" s="25"/>
      <c r="F59" s="7"/>
      <c r="G59" s="24"/>
      <c r="H59" s="24"/>
      <c r="I59" s="24"/>
      <c r="K59" s="24"/>
    </row>
    <row r="60" spans="1:11" ht="15.75" thickBot="1">
      <c r="A60" s="26" t="s">
        <v>60</v>
      </c>
      <c r="B60" s="27">
        <v>9666</v>
      </c>
      <c r="C60" s="27">
        <v>16842.711658068591</v>
      </c>
      <c r="D60" s="27">
        <f>D58+D56</f>
        <v>45069</v>
      </c>
      <c r="E60" s="27">
        <f>E58+E56</f>
        <v>32235</v>
      </c>
      <c r="F60" s="27">
        <v>15767</v>
      </c>
      <c r="G60" s="27">
        <v>26607.006869047618</v>
      </c>
      <c r="H60" s="27">
        <v>25299</v>
      </c>
      <c r="I60" s="27">
        <v>23114</v>
      </c>
      <c r="J60" s="29">
        <v>22339</v>
      </c>
      <c r="K60" s="35">
        <v>22614</v>
      </c>
    </row>
    <row r="61" spans="1:11" ht="15.75" thickTop="1">
      <c r="G61" s="2"/>
      <c r="H61" s="2"/>
      <c r="I61" s="2"/>
    </row>
  </sheetData>
  <mergeCells count="10">
    <mergeCell ref="K2:K3"/>
    <mergeCell ref="J2:J3"/>
    <mergeCell ref="H2:H3"/>
    <mergeCell ref="I2:I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Katya Kancheva</dc:creator>
  <cp:lastModifiedBy>Lyubima Dasheva</cp:lastModifiedBy>
  <dcterms:created xsi:type="dcterms:W3CDTF">2016-09-28T08:42:33Z</dcterms:created>
  <dcterms:modified xsi:type="dcterms:W3CDTF">2018-06-01T07:07:46Z</dcterms:modified>
</cp:coreProperties>
</file>