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Foglio1" sheetId="1" r:id="rId1"/>
    <sheet name="Foglio2" sheetId="2" r:id="rId2"/>
    <sheet name="Foglio3" sheetId="3" r:id="rId3"/>
  </sheets>
  <calcPr calcId="145621" concurrentCalc="0"/>
</workbook>
</file>

<file path=xl/calcChain.xml><?xml version="1.0" encoding="utf-8"?>
<calcChain xmlns="http://schemas.openxmlformats.org/spreadsheetml/2006/main">
  <c r="D41" i="1" l="1"/>
  <c r="D51" i="1"/>
  <c r="D27" i="1"/>
  <c r="D36" i="1"/>
  <c r="D24" i="1"/>
  <c r="E14" i="1"/>
  <c r="D13" i="1"/>
  <c r="D14" i="1"/>
  <c r="D55" i="1"/>
  <c r="D59" i="1"/>
  <c r="E57" i="1"/>
  <c r="E59" i="1"/>
</calcChain>
</file>

<file path=xl/sharedStrings.xml><?xml version="1.0" encoding="utf-8"?>
<sst xmlns="http://schemas.openxmlformats.org/spreadsheetml/2006/main" count="62" uniqueCount="62">
  <si>
    <t>CONSOLIDATED  STATEMENT OF CASH FLOWS</t>
  </si>
  <si>
    <t>2008 BGN</t>
  </si>
  <si>
    <t>2009 BGN</t>
  </si>
  <si>
    <t>2010 BGN</t>
  </si>
  <si>
    <t>2011 BGN</t>
  </si>
  <si>
    <t>2012  BGN</t>
  </si>
  <si>
    <t>2013 BGN</t>
  </si>
  <si>
    <t>2014 BGN</t>
  </si>
  <si>
    <t>2015 BGN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</si>
  <si>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</si>
  <si>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</si>
  <si>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</si>
  <si>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</si>
  <si>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</si>
  <si>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</si>
  <si>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 paid</t>
  </si>
  <si>
    <t>Income tax refunded</t>
  </si>
  <si>
    <t xml:space="preserve">                -</t>
  </si>
  <si>
    <t>Interest and bank charges paid on working capital loans</t>
  </si>
  <si>
    <t>Foreign currency exchange,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</si>
  <si>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</si>
  <si>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</si>
  <si>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</si>
  <si>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</si>
  <si>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</si>
  <si>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</si>
  <si>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investment properties</t>
  </si>
  <si>
    <t>Purchases of available-for-sale investments</t>
  </si>
  <si>
    <t>Proceeds from sale of available-for-sale investments</t>
  </si>
  <si>
    <t>Proceeds from dividends from available-for-sale investments</t>
  </si>
  <si>
    <t>Payments for acquisition of subsidiaries, net of received cash</t>
  </si>
  <si>
    <t>Payments for the acquisition of joint ventures, net of cash received</t>
  </si>
  <si>
    <t>Purchase of investments in associated companies</t>
  </si>
  <si>
    <t>Cash received / (paid) on transactions with non-controlling interest, net</t>
  </si>
  <si>
    <t xml:space="preserve">Proceeds from dividends from investments in subsidiaries </t>
  </si>
  <si>
    <t>Loans granted to related parties</t>
  </si>
  <si>
    <t xml:space="preserve">Loan repayments by related parties </t>
  </si>
  <si>
    <t>Loans granted to third parties</t>
  </si>
  <si>
    <t xml:space="preserve">Loan repayments by third parties </t>
  </si>
  <si>
    <t>Interest received on investment purpose loans and deposits</t>
  </si>
  <si>
    <t>Interest received on deposits</t>
  </si>
  <si>
    <t>Dividend received from investments</t>
  </si>
  <si>
    <t>Net cash flows used in investing activities</t>
  </si>
  <si>
    <t>Cash flows from financing activities</t>
  </si>
  <si>
    <t>Proceeds from short-term bank loans (overdraft), net</t>
  </si>
  <si>
    <t>Settlement of short-term bank loans (overdraft), net</t>
  </si>
  <si>
    <t>Proceeds from long-term bank loans</t>
  </si>
  <si>
    <t>Settlement of long-term bank loans</t>
  </si>
  <si>
    <t>Loans received from third parties</t>
  </si>
  <si>
    <t>Repayment of loans to third parties</t>
  </si>
  <si>
    <t>Purchases of treasury shares</t>
  </si>
  <si>
    <t xml:space="preserve">Interest and charges paid under investment purpose loans </t>
  </si>
  <si>
    <t>Dividends paid</t>
  </si>
  <si>
    <t>Donations from public institutions</t>
  </si>
  <si>
    <t>Payment of finance lease liabilities</t>
  </si>
  <si>
    <t>Effect from monetary position calculated under inflation</t>
  </si>
  <si>
    <t>Net cash flows (used in) / from financing activities</t>
  </si>
  <si>
    <t xml:space="preserve">Effect from recalculated under hyper inflation </t>
  </si>
  <si>
    <t>Net increase/(decrease) in cash and cash equivalents</t>
  </si>
  <si>
    <t>Cash and cash equivalents at 1 January</t>
  </si>
  <si>
    <t>Cash and cash equivalents at 31 December</t>
  </si>
  <si>
    <t>2016 BGN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</si>
</sst>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9">
    <font>
      <sz val="11"/>
      <color theme="1"/>
      <name val="Calibri"/>
      <family val="2"/>
      <scheme val="minor"/>
    </font>
    <font>
      <sz val="10"/>
      <name val="OpalB"/>
    </font>
    <font>
      <b/>
      <sz val="11"/>
      <name val="Times New Roman"/>
      <family val="1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bar"/>
      <family val="2"/>
    </font>
    <font>
      <b/>
      <sz val="11"/>
      <color indexed="8"/>
      <name val="Times New Roman"/>
      <family val="1"/>
    </font>
    <font>
      <sz val="10"/>
      <name val="Hebar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8" fillId="0" borderId="0"/>
    <xf numFmtId="0" fontId="3" fillId="0" borderId="0"/>
  </cellStyleXfs>
  <cellXfs count="49">
    <xf numFmtId="0" fontId="0" fillId="0" borderId="0" xfId="0"/>
    <xf numFmtId="0" fontId="4" fillId="0" borderId="1" xfId="0" applyFont="1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top" wrapText="1"/>
    </xf>
    <xf numFmtId="0" fontId="9" fillId="0" borderId="1" xfId="3" applyFont="1" applyFill="1" applyBorder="1" applyAlignment="1">
      <alignment horizontal="center"/>
    </xf>
    <xf numFmtId="164" fontId="9" fillId="0" borderId="1" xfId="3" applyNumberFormat="1" applyFont="1" applyFill="1" applyBorder="1" applyAlignment="1">
      <alignment horizontal="right"/>
    </xf>
    <xf numFmtId="0" fontId="0" fillId="0" borderId="1" xfId="0" applyBorder="1"/>
    <xf numFmtId="0" fontId="10" fillId="0" borderId="1" xfId="2" applyFont="1" applyFill="1" applyBorder="1" applyAlignment="1">
      <alignment vertical="top" wrapText="1"/>
    </xf>
    <xf numFmtId="0" fontId="11" fillId="0" borderId="1" xfId="2" applyFont="1" applyFill="1" applyBorder="1" applyAlignment="1">
      <alignment vertical="top" wrapText="1"/>
    </xf>
    <xf numFmtId="0" fontId="13" fillId="0" borderId="1" xfId="3" applyFont="1" applyFill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14" fillId="0" borderId="1" xfId="2" applyFont="1" applyFill="1" applyBorder="1" applyAlignment="1">
      <alignment vertical="top" wrapText="1"/>
    </xf>
    <xf numFmtId="0" fontId="9" fillId="0" borderId="1" xfId="3" applyFont="1" applyFill="1" applyBorder="1" applyAlignment="1">
      <alignment vertical="top" wrapText="1"/>
    </xf>
    <xf numFmtId="0" fontId="10" fillId="0" borderId="1" xfId="2" applyFont="1" applyFill="1" applyBorder="1" applyAlignment="1">
      <alignment vertical="top"/>
    </xf>
    <xf numFmtId="0" fontId="15" fillId="0" borderId="1" xfId="2" applyFont="1" applyFill="1" applyBorder="1" applyAlignment="1">
      <alignment vertical="top" wrapText="1"/>
    </xf>
    <xf numFmtId="0" fontId="15" fillId="0" borderId="1" xfId="0" applyFont="1" applyBorder="1" applyAlignment="1">
      <alignment vertical="center"/>
    </xf>
    <xf numFmtId="0" fontId="11" fillId="0" borderId="1" xfId="3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/>
    </xf>
    <xf numFmtId="0" fontId="16" fillId="0" borderId="1" xfId="3" applyFont="1" applyFill="1" applyBorder="1" applyAlignment="1" applyProtection="1">
      <alignment vertical="top" wrapText="1"/>
      <protection locked="0"/>
    </xf>
    <xf numFmtId="0" fontId="9" fillId="0" borderId="1" xfId="0" applyFont="1" applyBorder="1"/>
    <xf numFmtId="0" fontId="10" fillId="0" borderId="1" xfId="2" applyFont="1" applyFill="1" applyBorder="1"/>
    <xf numFmtId="0" fontId="15" fillId="0" borderId="1" xfId="2" applyFont="1" applyFill="1" applyBorder="1"/>
    <xf numFmtId="0" fontId="17" fillId="0" borderId="1" xfId="0" applyFont="1" applyBorder="1"/>
    <xf numFmtId="0" fontId="2" fillId="0" borderId="1" xfId="2" applyFont="1" applyFill="1" applyBorder="1" applyAlignment="1">
      <alignment wrapText="1"/>
    </xf>
    <xf numFmtId="0" fontId="9" fillId="0" borderId="1" xfId="3" applyFont="1" applyFill="1" applyBorder="1"/>
    <xf numFmtId="0" fontId="15" fillId="0" borderId="1" xfId="2" applyFont="1" applyFill="1" applyBorder="1" applyAlignment="1">
      <alignment vertical="top"/>
    </xf>
    <xf numFmtId="0" fontId="2" fillId="0" borderId="1" xfId="2" applyFont="1" applyFill="1" applyBorder="1" applyAlignment="1">
      <alignment horizontal="left" wrapText="1"/>
    </xf>
    <xf numFmtId="3" fontId="15" fillId="0" borderId="1" xfId="2" applyNumberFormat="1" applyFont="1" applyFill="1" applyBorder="1"/>
    <xf numFmtId="0" fontId="9" fillId="0" borderId="1" xfId="2" applyFont="1" applyFill="1" applyBorder="1"/>
    <xf numFmtId="3" fontId="2" fillId="0" borderId="1" xfId="2" applyNumberFormat="1" applyFont="1" applyFill="1" applyBorder="1"/>
    <xf numFmtId="164" fontId="9" fillId="0" borderId="0" xfId="4" applyNumberFormat="1" applyFont="1" applyFill="1" applyBorder="1" applyAlignment="1">
      <alignment horizontal="right"/>
    </xf>
    <xf numFmtId="164" fontId="12" fillId="0" borderId="2" xfId="4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4" fontId="9" fillId="0" borderId="0" xfId="2" applyNumberFormat="1" applyFont="1" applyFill="1" applyAlignment="1">
      <alignment horizontal="right"/>
    </xf>
    <xf numFmtId="164" fontId="9" fillId="0" borderId="0" xfId="3" applyNumberFormat="1" applyFont="1" applyFill="1" applyAlignment="1">
      <alignment horizontal="right"/>
    </xf>
    <xf numFmtId="164" fontId="9" fillId="0" borderId="0" xfId="4" applyNumberFormat="1" applyFont="1" applyFill="1" applyBorder="1" applyAlignment="1">
      <alignment horizontal="center" vertical="center"/>
    </xf>
    <xf numFmtId="164" fontId="9" fillId="0" borderId="0" xfId="2" applyNumberFormat="1" applyFont="1" applyFill="1" applyAlignment="1">
      <alignment horizontal="center"/>
    </xf>
    <xf numFmtId="164" fontId="12" fillId="0" borderId="0" xfId="3" applyNumberFormat="1" applyFont="1" applyFill="1" applyBorder="1" applyAlignment="1">
      <alignment horizontal="right"/>
    </xf>
    <xf numFmtId="164" fontId="12" fillId="0" borderId="3" xfId="4" applyNumberFormat="1" applyFont="1" applyFill="1" applyBorder="1" applyAlignment="1">
      <alignment horizontal="right"/>
    </xf>
    <xf numFmtId="164" fontId="9" fillId="0" borderId="0" xfId="2" applyNumberFormat="1" applyFont="1" applyFill="1" applyBorder="1" applyAlignment="1">
      <alignment horizontal="right"/>
    </xf>
    <xf numFmtId="49" fontId="9" fillId="0" borderId="0" xfId="2" applyNumberFormat="1" applyFont="1" applyFill="1" applyBorder="1" applyAlignment="1">
      <alignment horizontal="right"/>
    </xf>
    <xf numFmtId="49" fontId="9" fillId="0" borderId="0" xfId="3" applyNumberFormat="1" applyFont="1" applyFill="1" applyBorder="1" applyAlignment="1">
      <alignment horizontal="right"/>
    </xf>
    <xf numFmtId="164" fontId="12" fillId="0" borderId="4" xfId="4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 vertical="center"/>
    </xf>
    <xf numFmtId="3" fontId="0" fillId="0" borderId="0" xfId="0" applyNumberFormat="1"/>
    <xf numFmtId="3" fontId="18" fillId="0" borderId="2" xfId="0" applyNumberFormat="1" applyFont="1" applyBorder="1"/>
  </cellXfs>
  <cellStyles count="5">
    <cellStyle name="Normal" xfId="0" builtinId="0"/>
    <cellStyle name="Normal_BAL" xfId="1"/>
    <cellStyle name="Normal_Financial statements 2000 Alcomet" xfId="3"/>
    <cellStyle name="Normal_Financial statements 2000 Alcomet 2" xfId="2"/>
    <cellStyle name="Normal_FS_SOPHARMA_2005 (2)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31" workbookViewId="0">
      <selection activeCell="L10" sqref="L10"/>
    </sheetView>
  </sheetViews>
  <sheetFormatPr defaultRowHeight="15"/>
  <cols>
    <col min="1" max="1" width="53" customWidth="1"/>
    <col min="2" max="2" width="14.85546875" customWidth="1"/>
    <col min="3" max="3" width="12" customWidth="1"/>
    <col min="4" max="4" width="11.42578125" customWidth="1"/>
    <col min="5" max="5" width="11.5703125" customWidth="1"/>
    <col min="6" max="6" width="11.42578125" customWidth="1"/>
    <col min="7" max="7" width="13.28515625" customWidth="1"/>
    <col min="8" max="8" width="11" customWidth="1"/>
    <col min="9" max="9" width="11.85546875" customWidth="1"/>
    <col min="10" max="10" width="10.5703125" customWidth="1"/>
  </cols>
  <sheetData>
    <row r="1" spans="1:10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10" ht="27.75" customHeight="1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61</v>
      </c>
    </row>
    <row r="3" spans="1:10">
      <c r="A3" s="3" t="s">
        <v>9</v>
      </c>
      <c r="B3" s="1"/>
      <c r="C3" s="4"/>
      <c r="D3" s="5"/>
      <c r="E3" s="5"/>
      <c r="F3" s="1"/>
      <c r="G3" s="6"/>
      <c r="H3" s="6"/>
      <c r="I3" s="6"/>
      <c r="J3" s="6"/>
    </row>
    <row r="4" spans="1:10">
      <c r="A4" s="7" t="s">
        <v>10</v>
      </c>
      <c r="B4" s="31">
        <v>506622</v>
      </c>
      <c r="C4" s="31">
        <v>541842</v>
      </c>
      <c r="D4" s="31">
        <v>797849</v>
      </c>
      <c r="E4" s="31">
        <v>745198</v>
      </c>
      <c r="F4" s="31">
        <v>765780</v>
      </c>
      <c r="G4" s="31">
        <v>856285</v>
      </c>
      <c r="H4" s="31">
        <v>963409</v>
      </c>
      <c r="I4" s="31">
        <v>1002450</v>
      </c>
      <c r="J4" s="47">
        <v>906890</v>
      </c>
    </row>
    <row r="5" spans="1:10">
      <c r="A5" s="7" t="s">
        <v>11</v>
      </c>
      <c r="B5" s="31">
        <v>-430279</v>
      </c>
      <c r="C5" s="31">
        <v>-419045</v>
      </c>
      <c r="D5" s="31">
        <v>-626887</v>
      </c>
      <c r="E5" s="31">
        <v>-582449</v>
      </c>
      <c r="F5" s="31">
        <v>-644714</v>
      </c>
      <c r="G5" s="31">
        <v>-677942</v>
      </c>
      <c r="H5" s="31">
        <v>-774750</v>
      </c>
      <c r="I5" s="31">
        <v>-786997</v>
      </c>
      <c r="J5" s="47">
        <v>-819238</v>
      </c>
    </row>
    <row r="6" spans="1:10">
      <c r="A6" s="7" t="s">
        <v>12</v>
      </c>
      <c r="B6" s="31">
        <v>-46214</v>
      </c>
      <c r="C6" s="31">
        <v>-46638</v>
      </c>
      <c r="D6" s="31">
        <v>-51699</v>
      </c>
      <c r="E6" s="31">
        <v>-60996</v>
      </c>
      <c r="F6" s="31">
        <v>-65759</v>
      </c>
      <c r="G6" s="31">
        <v>-70594</v>
      </c>
      <c r="H6" s="31">
        <v>-76081</v>
      </c>
      <c r="I6" s="31">
        <v>-76275</v>
      </c>
      <c r="J6" s="47">
        <v>-81499</v>
      </c>
    </row>
    <row r="7" spans="1:10">
      <c r="A7" s="7" t="s">
        <v>13</v>
      </c>
      <c r="B7" s="31">
        <v>-25287</v>
      </c>
      <c r="C7" s="31">
        <v>-34911</v>
      </c>
      <c r="D7" s="31">
        <v>-35302</v>
      </c>
      <c r="E7" s="31">
        <v>-39578</v>
      </c>
      <c r="F7" s="31">
        <v>-42809</v>
      </c>
      <c r="G7" s="31">
        <v>-46936</v>
      </c>
      <c r="H7" s="31">
        <v>-58627</v>
      </c>
      <c r="I7" s="31">
        <v>-62297</v>
      </c>
      <c r="J7" s="47">
        <v>-62780</v>
      </c>
    </row>
    <row r="8" spans="1:10">
      <c r="A8" s="7" t="s">
        <v>14</v>
      </c>
      <c r="B8" s="31">
        <v>9310</v>
      </c>
      <c r="C8" s="31">
        <v>2481</v>
      </c>
      <c r="D8" s="31">
        <v>4283</v>
      </c>
      <c r="E8" s="31">
        <v>7419</v>
      </c>
      <c r="F8" s="31">
        <v>12480</v>
      </c>
      <c r="G8" s="31">
        <v>8705</v>
      </c>
      <c r="H8" s="31">
        <v>5406</v>
      </c>
      <c r="I8" s="31">
        <v>5889</v>
      </c>
      <c r="J8" s="47">
        <v>4478</v>
      </c>
    </row>
    <row r="9" spans="1:10">
      <c r="A9" s="7" t="s">
        <v>15</v>
      </c>
      <c r="B9" s="31">
        <v>-3199</v>
      </c>
      <c r="C9" s="31">
        <v>-3525</v>
      </c>
      <c r="D9" s="31">
        <v>-7545</v>
      </c>
      <c r="E9" s="31">
        <v>-7190</v>
      </c>
      <c r="F9" s="31">
        <v>-7964</v>
      </c>
      <c r="G9" s="31">
        <v>-6747</v>
      </c>
      <c r="H9" s="31">
        <v>-8005</v>
      </c>
      <c r="I9" s="31">
        <v>-3287</v>
      </c>
      <c r="J9" s="47">
        <v>-5551</v>
      </c>
    </row>
    <row r="10" spans="1:10">
      <c r="A10" s="8" t="s">
        <v>16</v>
      </c>
      <c r="B10" s="31">
        <v>0</v>
      </c>
      <c r="C10" s="31">
        <v>1215</v>
      </c>
      <c r="D10" s="31">
        <v>0</v>
      </c>
      <c r="E10" s="31">
        <v>0</v>
      </c>
      <c r="F10" s="31" t="s">
        <v>17</v>
      </c>
      <c r="G10" s="31">
        <v>1311</v>
      </c>
      <c r="H10" s="31">
        <v>0</v>
      </c>
      <c r="I10" s="31">
        <v>15</v>
      </c>
      <c r="J10" s="47">
        <v>0</v>
      </c>
    </row>
    <row r="11" spans="1:10">
      <c r="A11" s="7" t="s">
        <v>18</v>
      </c>
      <c r="B11" s="31">
        <v>-9233</v>
      </c>
      <c r="C11" s="31">
        <v>-7492</v>
      </c>
      <c r="D11" s="31">
        <v>-8488</v>
      </c>
      <c r="E11" s="31">
        <v>-8473</v>
      </c>
      <c r="F11" s="31">
        <v>-7874</v>
      </c>
      <c r="G11" s="31">
        <v>-7429</v>
      </c>
      <c r="H11" s="31">
        <v>-7704</v>
      </c>
      <c r="I11" s="31">
        <v>-7537</v>
      </c>
      <c r="J11" s="47">
        <v>-7188</v>
      </c>
    </row>
    <row r="12" spans="1:10">
      <c r="A12" s="7" t="s">
        <v>19</v>
      </c>
      <c r="B12" s="31">
        <v>-922</v>
      </c>
      <c r="C12" s="31">
        <v>-702</v>
      </c>
      <c r="D12" s="31">
        <v>-446</v>
      </c>
      <c r="E12" s="31">
        <v>-198</v>
      </c>
      <c r="F12" s="31">
        <v>-960</v>
      </c>
      <c r="G12" s="31">
        <v>-963</v>
      </c>
      <c r="H12" s="31">
        <v>-3425</v>
      </c>
      <c r="I12" s="31">
        <v>-1926</v>
      </c>
      <c r="J12" s="47">
        <v>-543</v>
      </c>
    </row>
    <row r="13" spans="1:10">
      <c r="A13" s="7" t="s">
        <v>20</v>
      </c>
      <c r="B13" s="31">
        <v>-3846</v>
      </c>
      <c r="C13" s="31">
        <v>-908</v>
      </c>
      <c r="D13" s="31">
        <f>-1005+10</f>
        <v>-995</v>
      </c>
      <c r="E13" s="31">
        <v>-1356</v>
      </c>
      <c r="F13" s="31">
        <v>-2447</v>
      </c>
      <c r="G13" s="31">
        <v>-3088</v>
      </c>
      <c r="H13" s="31">
        <v>-2570</v>
      </c>
      <c r="I13" s="31">
        <v>-2725</v>
      </c>
      <c r="J13" s="47">
        <v>-3337</v>
      </c>
    </row>
    <row r="14" spans="1:10">
      <c r="A14" s="3" t="s">
        <v>21</v>
      </c>
      <c r="B14" s="32">
        <v>-3048</v>
      </c>
      <c r="C14" s="32">
        <v>32317</v>
      </c>
      <c r="D14" s="32">
        <f>SUM(D4:D13)</f>
        <v>70770</v>
      </c>
      <c r="E14" s="32">
        <f>SUM(E4:E13)</f>
        <v>52377</v>
      </c>
      <c r="F14" s="32">
        <v>5733</v>
      </c>
      <c r="G14" s="32">
        <v>52602</v>
      </c>
      <c r="H14" s="32">
        <v>37653</v>
      </c>
      <c r="I14" s="32">
        <v>67310</v>
      </c>
      <c r="J14" s="48">
        <v>-68768</v>
      </c>
    </row>
    <row r="15" spans="1:10">
      <c r="A15" s="9"/>
      <c r="B15" s="33"/>
      <c r="C15" s="33"/>
      <c r="D15" s="34"/>
      <c r="E15" s="34"/>
      <c r="F15" s="35"/>
    </row>
    <row r="16" spans="1:10">
      <c r="A16" s="3" t="s">
        <v>22</v>
      </c>
      <c r="B16" s="33"/>
      <c r="C16" s="33"/>
      <c r="D16" s="34"/>
      <c r="E16" s="34"/>
      <c r="F16" s="35"/>
    </row>
    <row r="17" spans="1:10">
      <c r="A17" s="7" t="s">
        <v>23</v>
      </c>
      <c r="B17" s="31">
        <v>-30378</v>
      </c>
      <c r="C17" s="31">
        <v>-6266</v>
      </c>
      <c r="D17" s="31">
        <v>-15717</v>
      </c>
      <c r="E17" s="31">
        <v>-39227</v>
      </c>
      <c r="F17" s="31">
        <v>-61982</v>
      </c>
      <c r="G17" s="31">
        <v>-35960</v>
      </c>
      <c r="H17" s="31">
        <v>-23737</v>
      </c>
      <c r="I17" s="31">
        <v>-17792</v>
      </c>
      <c r="J17" s="47">
        <v>-14217</v>
      </c>
    </row>
    <row r="18" spans="1:10">
      <c r="A18" s="7" t="s">
        <v>24</v>
      </c>
      <c r="B18" s="31">
        <v>3032</v>
      </c>
      <c r="C18" s="31">
        <v>167</v>
      </c>
      <c r="D18" s="31">
        <v>163</v>
      </c>
      <c r="E18" s="31">
        <v>520</v>
      </c>
      <c r="F18" s="31">
        <v>244</v>
      </c>
      <c r="G18" s="31">
        <v>427</v>
      </c>
      <c r="H18" s="31">
        <v>4106</v>
      </c>
      <c r="I18" s="31">
        <v>439</v>
      </c>
      <c r="J18" s="47">
        <v>733</v>
      </c>
    </row>
    <row r="19" spans="1:10">
      <c r="A19" s="7" t="s">
        <v>25</v>
      </c>
      <c r="B19" s="31">
        <v>-2008</v>
      </c>
      <c r="C19" s="31">
        <v>-841</v>
      </c>
      <c r="D19" s="31">
        <v>-582</v>
      </c>
      <c r="E19" s="31">
        <v>-1739</v>
      </c>
      <c r="F19" s="31">
        <v>-1450</v>
      </c>
      <c r="G19" s="31">
        <v>-990</v>
      </c>
      <c r="H19" s="31">
        <v>-2336</v>
      </c>
      <c r="I19" s="31">
        <v>-4794</v>
      </c>
      <c r="J19" s="47">
        <v>-4010</v>
      </c>
    </row>
    <row r="20" spans="1:10">
      <c r="A20" s="10" t="s">
        <v>26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-1005</v>
      </c>
      <c r="I20" s="31">
        <v>0</v>
      </c>
    </row>
    <row r="21" spans="1:10">
      <c r="A21" s="7" t="s">
        <v>27</v>
      </c>
      <c r="B21" s="31">
        <v>-10877</v>
      </c>
      <c r="C21" s="31">
        <v>-1526</v>
      </c>
      <c r="D21" s="31">
        <v>-1394</v>
      </c>
      <c r="E21" s="31">
        <v>-1895</v>
      </c>
      <c r="F21" s="31">
        <v>-3389</v>
      </c>
      <c r="G21" s="31">
        <v>-2169</v>
      </c>
      <c r="H21" s="31">
        <v>-2886</v>
      </c>
      <c r="I21" s="31">
        <v>-2109</v>
      </c>
      <c r="J21" s="47">
        <v>-2194</v>
      </c>
    </row>
    <row r="22" spans="1:10">
      <c r="A22" s="7" t="s">
        <v>28</v>
      </c>
      <c r="B22" s="31">
        <v>1410</v>
      </c>
      <c r="C22" s="31">
        <v>195</v>
      </c>
      <c r="D22" s="31">
        <v>1085</v>
      </c>
      <c r="E22" s="31">
        <v>804</v>
      </c>
      <c r="F22" s="31">
        <v>26</v>
      </c>
      <c r="G22" s="31">
        <v>4934</v>
      </c>
      <c r="H22" s="31">
        <v>482</v>
      </c>
      <c r="I22" s="31">
        <v>581</v>
      </c>
      <c r="J22" s="47">
        <v>2543</v>
      </c>
    </row>
    <row r="23" spans="1:10" ht="30">
      <c r="A23" s="7" t="s">
        <v>29</v>
      </c>
      <c r="B23" s="31">
        <v>0</v>
      </c>
      <c r="C23" s="31">
        <v>0</v>
      </c>
      <c r="D23" s="31">
        <v>0</v>
      </c>
      <c r="E23" s="31">
        <v>80</v>
      </c>
      <c r="F23" s="31">
        <v>167</v>
      </c>
      <c r="G23" s="31">
        <v>206</v>
      </c>
      <c r="H23" s="31">
        <v>59</v>
      </c>
      <c r="I23" s="31">
        <v>8</v>
      </c>
      <c r="J23" s="47">
        <v>56</v>
      </c>
    </row>
    <row r="24" spans="1:10" ht="30">
      <c r="A24" s="7" t="s">
        <v>30</v>
      </c>
      <c r="B24" s="36">
        <v>-7108</v>
      </c>
      <c r="C24" s="36">
        <v>192</v>
      </c>
      <c r="D24" s="31">
        <f>-16603+48</f>
        <v>-16555</v>
      </c>
      <c r="E24" s="31">
        <v>-7674</v>
      </c>
      <c r="F24" s="31">
        <v>-134</v>
      </c>
      <c r="G24" s="31">
        <v>-3146</v>
      </c>
      <c r="H24" s="31">
        <v>-7</v>
      </c>
      <c r="I24" s="31">
        <v>-15604</v>
      </c>
      <c r="J24" s="47">
        <v>-6110</v>
      </c>
    </row>
    <row r="25" spans="1:10">
      <c r="A25" s="11" t="s">
        <v>31</v>
      </c>
      <c r="B25" s="31">
        <v>0</v>
      </c>
      <c r="C25" s="31">
        <v>0</v>
      </c>
      <c r="D25" s="31">
        <v>0</v>
      </c>
      <c r="E25" s="31">
        <v>0</v>
      </c>
      <c r="F25" s="31">
        <v>-294</v>
      </c>
      <c r="G25" s="31">
        <v>-494</v>
      </c>
      <c r="H25" s="31">
        <v>0</v>
      </c>
      <c r="I25" s="31">
        <v>0</v>
      </c>
      <c r="J25" s="47">
        <v>0</v>
      </c>
    </row>
    <row r="26" spans="1:10">
      <c r="A26" s="12" t="s">
        <v>32</v>
      </c>
      <c r="B26" s="36">
        <v>0</v>
      </c>
      <c r="C26" s="36">
        <v>0</v>
      </c>
      <c r="D26" s="31">
        <v>0</v>
      </c>
      <c r="E26" s="31">
        <v>0</v>
      </c>
      <c r="F26" s="31">
        <v>-583</v>
      </c>
      <c r="G26" s="31">
        <v>-1033</v>
      </c>
      <c r="H26" s="31">
        <v>-8135</v>
      </c>
      <c r="I26" s="31">
        <v>-8135</v>
      </c>
      <c r="J26" s="47">
        <v>-2531</v>
      </c>
    </row>
    <row r="27" spans="1:10" ht="30">
      <c r="A27" s="7" t="s">
        <v>33</v>
      </c>
      <c r="B27" s="31">
        <v>-2960</v>
      </c>
      <c r="C27" s="31">
        <v>-391</v>
      </c>
      <c r="D27" s="37">
        <f>1681-48</f>
        <v>1633</v>
      </c>
      <c r="E27" s="37">
        <v>476</v>
      </c>
      <c r="F27" s="31">
        <v>1144</v>
      </c>
      <c r="G27" s="38">
        <v>3814.0068690476182</v>
      </c>
      <c r="H27" s="38">
        <v>-2826</v>
      </c>
      <c r="I27" s="31">
        <v>-2826</v>
      </c>
      <c r="J27" s="47">
        <v>-21935</v>
      </c>
    </row>
    <row r="28" spans="1:10">
      <c r="A28" s="13" t="s">
        <v>34</v>
      </c>
      <c r="B28" s="31">
        <v>2370</v>
      </c>
      <c r="C28" s="31">
        <v>592</v>
      </c>
      <c r="D28" s="37">
        <v>0</v>
      </c>
      <c r="E28" s="37">
        <v>0</v>
      </c>
      <c r="F28" s="31">
        <v>-24</v>
      </c>
      <c r="G28" s="37">
        <v>0</v>
      </c>
      <c r="H28" s="31">
        <v>6274</v>
      </c>
      <c r="I28" s="31">
        <v>7831</v>
      </c>
      <c r="J28" s="47">
        <v>0</v>
      </c>
    </row>
    <row r="29" spans="1:10">
      <c r="A29" s="14" t="s">
        <v>35</v>
      </c>
      <c r="B29" s="31">
        <v>-15712</v>
      </c>
      <c r="C29" s="31">
        <v>-18619</v>
      </c>
      <c r="D29" s="31">
        <v>-46779</v>
      </c>
      <c r="E29" s="31">
        <v>-80615</v>
      </c>
      <c r="F29" s="31">
        <v>-17223</v>
      </c>
      <c r="G29" s="31">
        <v>-15153</v>
      </c>
      <c r="H29" s="31">
        <v>-18635</v>
      </c>
      <c r="I29" s="31">
        <v>-13390</v>
      </c>
      <c r="J29" s="47">
        <v>-1903</v>
      </c>
    </row>
    <row r="30" spans="1:10">
      <c r="A30" s="7" t="s">
        <v>36</v>
      </c>
      <c r="B30" s="31">
        <v>19709</v>
      </c>
      <c r="C30" s="31">
        <v>3999</v>
      </c>
      <c r="D30" s="31">
        <v>23402</v>
      </c>
      <c r="E30" s="31">
        <v>61476</v>
      </c>
      <c r="F30" s="31">
        <v>18945</v>
      </c>
      <c r="G30" s="31">
        <v>22192</v>
      </c>
      <c r="H30" s="31">
        <v>12305</v>
      </c>
      <c r="I30" s="31">
        <v>25902</v>
      </c>
      <c r="J30" s="47">
        <v>20274</v>
      </c>
    </row>
    <row r="31" spans="1:10">
      <c r="A31" s="14" t="s">
        <v>37</v>
      </c>
      <c r="B31" s="31">
        <v>-7169</v>
      </c>
      <c r="C31" s="31">
        <v>-2346</v>
      </c>
      <c r="D31" s="31">
        <v>-125</v>
      </c>
      <c r="E31" s="31">
        <v>-1526</v>
      </c>
      <c r="F31" s="31">
        <v>-1388</v>
      </c>
      <c r="G31" s="31">
        <v>-1719</v>
      </c>
      <c r="H31" s="31">
        <v>-1025</v>
      </c>
      <c r="I31" s="31">
        <v>-3215</v>
      </c>
      <c r="J31" s="47">
        <v>-1187</v>
      </c>
    </row>
    <row r="32" spans="1:10">
      <c r="A32" s="7" t="s">
        <v>38</v>
      </c>
      <c r="B32" s="31">
        <v>13188</v>
      </c>
      <c r="C32" s="31">
        <v>94</v>
      </c>
      <c r="D32" s="31">
        <v>1044</v>
      </c>
      <c r="E32" s="31">
        <v>1605</v>
      </c>
      <c r="F32" s="31">
        <v>1256</v>
      </c>
      <c r="G32" s="39">
        <v>1706</v>
      </c>
      <c r="H32" s="39">
        <v>864</v>
      </c>
      <c r="I32" s="39">
        <v>1965</v>
      </c>
      <c r="J32" s="47">
        <v>741</v>
      </c>
    </row>
    <row r="33" spans="1:10">
      <c r="A33" s="7" t="s">
        <v>39</v>
      </c>
      <c r="B33" s="31">
        <v>85</v>
      </c>
      <c r="C33" s="31">
        <v>923</v>
      </c>
      <c r="D33" s="31">
        <v>1723</v>
      </c>
      <c r="E33" s="31">
        <v>4161</v>
      </c>
      <c r="F33" s="31">
        <v>4847</v>
      </c>
      <c r="G33" s="31">
        <v>2453</v>
      </c>
      <c r="H33" s="31">
        <v>3715</v>
      </c>
      <c r="I33" s="31">
        <v>2796</v>
      </c>
      <c r="J33" s="47">
        <v>2486</v>
      </c>
    </row>
    <row r="34" spans="1:10">
      <c r="A34" s="15" t="s">
        <v>40</v>
      </c>
      <c r="B34" s="31">
        <v>0</v>
      </c>
      <c r="C34" s="31">
        <v>166</v>
      </c>
      <c r="D34" s="31">
        <v>0</v>
      </c>
      <c r="E34" s="31">
        <v>203</v>
      </c>
      <c r="F34" s="31">
        <v>0</v>
      </c>
      <c r="G34" s="31">
        <v>0</v>
      </c>
      <c r="H34" s="31">
        <v>0</v>
      </c>
      <c r="I34" s="31">
        <v>0</v>
      </c>
      <c r="J34" s="47">
        <v>0</v>
      </c>
    </row>
    <row r="35" spans="1:10">
      <c r="A35" s="16" t="s">
        <v>41</v>
      </c>
      <c r="B35" s="31">
        <v>798</v>
      </c>
      <c r="C35" s="31">
        <v>85</v>
      </c>
      <c r="D35" s="31">
        <v>106</v>
      </c>
      <c r="E35" s="31">
        <v>80</v>
      </c>
      <c r="F35" s="31">
        <v>0</v>
      </c>
      <c r="G35" s="31">
        <v>0</v>
      </c>
      <c r="H35" s="31">
        <v>0</v>
      </c>
      <c r="I35" s="31">
        <v>0</v>
      </c>
      <c r="J35" s="47">
        <v>0</v>
      </c>
    </row>
    <row r="36" spans="1:10">
      <c r="A36" s="3" t="s">
        <v>42</v>
      </c>
      <c r="B36" s="32">
        <v>-35620</v>
      </c>
      <c r="C36" s="32">
        <v>-23576</v>
      </c>
      <c r="D36" s="32">
        <f>SUM(D17:D35)</f>
        <v>-51996</v>
      </c>
      <c r="E36" s="32">
        <v>-64506</v>
      </c>
      <c r="F36" s="32">
        <v>-59838</v>
      </c>
      <c r="G36" s="32">
        <v>-24994.993130952382</v>
      </c>
      <c r="H36" s="32">
        <v>-27426</v>
      </c>
      <c r="I36" s="32">
        <v>-32899</v>
      </c>
      <c r="J36" s="48">
        <v>-6862</v>
      </c>
    </row>
    <row r="37" spans="1:10">
      <c r="A37" s="17"/>
      <c r="B37" s="33"/>
      <c r="C37" s="33"/>
      <c r="D37" s="34"/>
      <c r="E37" s="34"/>
      <c r="F37" s="35"/>
    </row>
    <row r="38" spans="1:10">
      <c r="A38" s="18" t="s">
        <v>43</v>
      </c>
      <c r="B38" s="33"/>
      <c r="C38" s="33"/>
      <c r="D38" s="40"/>
      <c r="E38" s="40"/>
      <c r="F38" s="35"/>
    </row>
    <row r="39" spans="1:10">
      <c r="A39" s="19" t="s">
        <v>44</v>
      </c>
      <c r="B39" s="31">
        <v>65609</v>
      </c>
      <c r="C39" s="31">
        <v>11725</v>
      </c>
      <c r="D39" s="31">
        <v>143302</v>
      </c>
      <c r="E39" s="31">
        <v>63340</v>
      </c>
      <c r="F39" s="31">
        <v>49430</v>
      </c>
      <c r="G39" s="31">
        <v>57550</v>
      </c>
      <c r="H39" s="31">
        <v>22739</v>
      </c>
      <c r="I39" s="31">
        <v>23059</v>
      </c>
      <c r="J39" s="47">
        <v>32201</v>
      </c>
    </row>
    <row r="40" spans="1:10">
      <c r="A40" s="19" t="s">
        <v>45</v>
      </c>
      <c r="B40" s="31">
        <v>-35739</v>
      </c>
      <c r="C40" s="31">
        <v>-8051</v>
      </c>
      <c r="D40" s="31">
        <v>-116841</v>
      </c>
      <c r="E40" s="31">
        <v>-49900</v>
      </c>
      <c r="F40" s="31">
        <v>-37460</v>
      </c>
      <c r="G40" s="31">
        <v>-56723</v>
      </c>
      <c r="H40" s="31">
        <v>-14624</v>
      </c>
      <c r="I40" s="31">
        <v>-49397</v>
      </c>
      <c r="J40" s="47">
        <v>-58790</v>
      </c>
    </row>
    <row r="41" spans="1:10">
      <c r="A41" s="13" t="s">
        <v>46</v>
      </c>
      <c r="B41" s="31">
        <v>66165</v>
      </c>
      <c r="C41" s="31">
        <v>158176</v>
      </c>
      <c r="D41" s="31">
        <f>5085+3238</f>
        <v>8323</v>
      </c>
      <c r="E41" s="31">
        <v>41380</v>
      </c>
      <c r="F41" s="31">
        <v>45507</v>
      </c>
      <c r="G41" s="31">
        <v>11689</v>
      </c>
      <c r="H41" s="31">
        <v>4106</v>
      </c>
      <c r="I41" s="31">
        <v>4993</v>
      </c>
      <c r="J41" s="47">
        <v>2694</v>
      </c>
    </row>
    <row r="42" spans="1:10">
      <c r="A42" s="19" t="s">
        <v>47</v>
      </c>
      <c r="B42" s="31">
        <v>-74468</v>
      </c>
      <c r="C42" s="31">
        <v>-159931</v>
      </c>
      <c r="D42" s="31">
        <v>-21141</v>
      </c>
      <c r="E42" s="31">
        <v>-33619</v>
      </c>
      <c r="F42" s="31">
        <v>-4832</v>
      </c>
      <c r="G42" s="31">
        <v>-15147</v>
      </c>
      <c r="H42" s="31">
        <v>-10160</v>
      </c>
      <c r="I42" s="31">
        <v>-13003</v>
      </c>
      <c r="J42" s="47">
        <v>-15838</v>
      </c>
    </row>
    <row r="43" spans="1:10">
      <c r="A43" s="20" t="s">
        <v>48</v>
      </c>
      <c r="B43" s="31">
        <v>15799</v>
      </c>
      <c r="C43" s="31">
        <v>0</v>
      </c>
      <c r="D43" s="31">
        <v>0</v>
      </c>
      <c r="E43" s="31">
        <v>0</v>
      </c>
      <c r="F43" s="31">
        <v>0</v>
      </c>
      <c r="G43" s="31">
        <v>726</v>
      </c>
      <c r="H43" s="31">
        <v>483</v>
      </c>
      <c r="I43" s="31">
        <v>590</v>
      </c>
      <c r="J43" s="47">
        <v>779</v>
      </c>
    </row>
    <row r="44" spans="1:10">
      <c r="A44" s="20" t="s">
        <v>49</v>
      </c>
      <c r="B44" s="31">
        <v>-12053</v>
      </c>
      <c r="C44" s="31">
        <v>-1041</v>
      </c>
      <c r="D44" s="31">
        <v>0</v>
      </c>
      <c r="E44" s="31">
        <v>-24</v>
      </c>
      <c r="F44" s="31">
        <v>0</v>
      </c>
      <c r="G44" s="31">
        <v>0</v>
      </c>
      <c r="H44" s="31">
        <v>-710</v>
      </c>
      <c r="I44" s="31">
        <v>-311</v>
      </c>
      <c r="J44" s="47">
        <v>-190</v>
      </c>
    </row>
    <row r="45" spans="1:10">
      <c r="A45" s="7" t="s">
        <v>50</v>
      </c>
      <c r="B45" s="31">
        <v>0</v>
      </c>
      <c r="C45" s="31">
        <v>0</v>
      </c>
      <c r="D45" s="31">
        <v>-2392</v>
      </c>
      <c r="E45" s="31">
        <v>-6740</v>
      </c>
      <c r="F45" s="31">
        <v>-2131</v>
      </c>
      <c r="G45" s="31">
        <v>-5964</v>
      </c>
      <c r="H45" s="31">
        <v>-1264</v>
      </c>
      <c r="I45" s="31">
        <v>-448</v>
      </c>
      <c r="J45" s="47">
        <v>-852</v>
      </c>
    </row>
    <row r="46" spans="1:10">
      <c r="A46" s="21" t="s">
        <v>51</v>
      </c>
      <c r="B46" s="31">
        <v>-1081</v>
      </c>
      <c r="C46" s="31">
        <v>-1036</v>
      </c>
      <c r="D46" s="31">
        <v>-381</v>
      </c>
      <c r="E46" s="31">
        <v>-1239</v>
      </c>
      <c r="F46" s="31">
        <v>-1578</v>
      </c>
      <c r="G46" s="31">
        <v>-2606</v>
      </c>
      <c r="H46" s="38">
        <v>-1661</v>
      </c>
      <c r="I46" s="31">
        <v>-1208</v>
      </c>
      <c r="J46" s="47">
        <v>-2304</v>
      </c>
    </row>
    <row r="47" spans="1:10">
      <c r="A47" s="22" t="s">
        <v>52</v>
      </c>
      <c r="B47" s="31">
        <v>-7124</v>
      </c>
      <c r="C47" s="31">
        <v>-1199</v>
      </c>
      <c r="D47" s="31">
        <v>-924</v>
      </c>
      <c r="E47" s="31">
        <v>-12814</v>
      </c>
      <c r="F47" s="31">
        <v>-11672</v>
      </c>
      <c r="G47" s="31">
        <v>-10942</v>
      </c>
      <c r="H47" s="31">
        <v>-8811</v>
      </c>
      <c r="I47" s="31">
        <v>-10</v>
      </c>
      <c r="J47" s="47">
        <v>-12085</v>
      </c>
    </row>
    <row r="48" spans="1:10">
      <c r="A48" s="22" t="s">
        <v>53</v>
      </c>
      <c r="B48" s="31">
        <v>0</v>
      </c>
      <c r="C48" s="31">
        <v>0</v>
      </c>
      <c r="D48" s="31">
        <v>0</v>
      </c>
      <c r="E48" s="31">
        <v>904</v>
      </c>
      <c r="F48" s="31">
        <v>1906</v>
      </c>
      <c r="G48" s="31">
        <v>3786</v>
      </c>
      <c r="H48" s="31">
        <v>-11769</v>
      </c>
      <c r="I48" s="31">
        <v>-3983</v>
      </c>
      <c r="J48" s="47">
        <v>0</v>
      </c>
    </row>
    <row r="49" spans="1:10">
      <c r="A49" s="7" t="s">
        <v>54</v>
      </c>
      <c r="B49" s="31">
        <v>-439</v>
      </c>
      <c r="C49" s="31">
        <v>-503</v>
      </c>
      <c r="D49" s="31">
        <v>-494</v>
      </c>
      <c r="E49" s="31">
        <v>-1133</v>
      </c>
      <c r="F49" s="31">
        <v>-958</v>
      </c>
      <c r="G49" s="31">
        <v>-1498</v>
      </c>
      <c r="H49" s="31">
        <v>-95</v>
      </c>
      <c r="I49" s="31">
        <v>-69</v>
      </c>
      <c r="J49" s="47">
        <v>-2212</v>
      </c>
    </row>
    <row r="50" spans="1:10">
      <c r="A50" s="23" t="s">
        <v>55</v>
      </c>
      <c r="B50" s="31">
        <v>0</v>
      </c>
      <c r="C50" s="31">
        <v>295</v>
      </c>
      <c r="D50" s="31">
        <v>0</v>
      </c>
      <c r="E50" s="31">
        <v>-860</v>
      </c>
      <c r="F50" s="31">
        <v>0</v>
      </c>
      <c r="G50" s="31">
        <v>0</v>
      </c>
      <c r="H50" s="31">
        <v>0</v>
      </c>
      <c r="I50" s="31">
        <v>0</v>
      </c>
      <c r="J50" s="47">
        <v>0</v>
      </c>
    </row>
    <row r="51" spans="1:10">
      <c r="A51" s="24" t="s">
        <v>56</v>
      </c>
      <c r="B51" s="32">
        <v>11958</v>
      </c>
      <c r="C51" s="32">
        <v>-1565</v>
      </c>
      <c r="D51" s="32">
        <f>SUM(D39:D50)</f>
        <v>9452</v>
      </c>
      <c r="E51" s="32">
        <v>155</v>
      </c>
      <c r="F51" s="32">
        <v>38212</v>
      </c>
      <c r="G51" s="32">
        <v>-16274</v>
      </c>
      <c r="H51" s="32">
        <v>-11535</v>
      </c>
      <c r="I51" s="32">
        <v>-36596</v>
      </c>
      <c r="J51" s="48">
        <v>74855</v>
      </c>
    </row>
    <row r="52" spans="1:10">
      <c r="A52" s="25"/>
      <c r="B52" s="33"/>
      <c r="C52" s="33"/>
      <c r="D52" s="31"/>
      <c r="E52" s="31"/>
      <c r="F52" s="31"/>
      <c r="G52" s="31"/>
      <c r="H52" s="31"/>
      <c r="I52" s="31"/>
    </row>
    <row r="53" spans="1:10">
      <c r="A53" s="26" t="s">
        <v>57</v>
      </c>
      <c r="B53" s="31">
        <v>0</v>
      </c>
      <c r="C53" s="31">
        <v>0</v>
      </c>
      <c r="D53" s="31">
        <v>0</v>
      </c>
      <c r="E53" s="31">
        <v>-860</v>
      </c>
      <c r="F53" s="31">
        <v>-575</v>
      </c>
      <c r="G53" s="31">
        <v>-484</v>
      </c>
      <c r="H53" s="31">
        <v>0</v>
      </c>
      <c r="I53" s="31">
        <v>0</v>
      </c>
      <c r="J53" s="47">
        <v>0</v>
      </c>
    </row>
    <row r="54" spans="1:10">
      <c r="A54" s="25"/>
      <c r="B54" s="33"/>
      <c r="C54" s="33"/>
      <c r="D54" s="31"/>
      <c r="E54" s="31"/>
      <c r="F54" s="31"/>
      <c r="G54" s="31"/>
      <c r="H54" s="31"/>
      <c r="I54" s="31"/>
    </row>
    <row r="55" spans="1:10">
      <c r="A55" s="27" t="s">
        <v>58</v>
      </c>
      <c r="B55" s="41">
        <v>-26710</v>
      </c>
      <c r="C55" s="41">
        <v>7176</v>
      </c>
      <c r="D55" s="41">
        <f>D14+D36+D51</f>
        <v>28226</v>
      </c>
      <c r="E55" s="41">
        <v>-12834</v>
      </c>
      <c r="F55" s="41">
        <v>-16468</v>
      </c>
      <c r="G55" s="41">
        <v>10840.006869047618</v>
      </c>
      <c r="H55" s="41">
        <v>-1308</v>
      </c>
      <c r="I55" s="41">
        <v>-2185</v>
      </c>
      <c r="J55" s="48">
        <v>-775</v>
      </c>
    </row>
    <row r="56" spans="1:10">
      <c r="A56" s="25"/>
      <c r="B56" s="42"/>
      <c r="C56" s="42"/>
      <c r="D56" s="34"/>
      <c r="E56" s="34"/>
      <c r="F56" s="31"/>
      <c r="G56" s="31"/>
      <c r="H56" s="31"/>
      <c r="I56" s="31"/>
    </row>
    <row r="57" spans="1:10">
      <c r="A57" s="28" t="s">
        <v>59</v>
      </c>
      <c r="B57" s="31">
        <v>36376</v>
      </c>
      <c r="C57" s="31">
        <v>9666.7116580685906</v>
      </c>
      <c r="D57" s="31">
        <v>16843</v>
      </c>
      <c r="E57" s="31">
        <f>D59</f>
        <v>45069</v>
      </c>
      <c r="F57" s="31">
        <v>32235</v>
      </c>
      <c r="G57" s="31">
        <v>15767</v>
      </c>
      <c r="H57" s="31">
        <v>26607</v>
      </c>
      <c r="I57" s="31">
        <v>25299</v>
      </c>
      <c r="J57" s="47">
        <v>23114</v>
      </c>
    </row>
    <row r="58" spans="1:10">
      <c r="A58" s="29"/>
      <c r="B58" s="43"/>
      <c r="C58" s="43"/>
      <c r="D58" s="44"/>
      <c r="E58" s="44"/>
      <c r="F58" s="31"/>
      <c r="G58" s="43"/>
      <c r="H58" s="43"/>
      <c r="I58" s="43"/>
    </row>
    <row r="59" spans="1:10" ht="15.75" thickBot="1">
      <c r="A59" s="30" t="s">
        <v>60</v>
      </c>
      <c r="B59" s="45">
        <v>9666</v>
      </c>
      <c r="C59" s="45">
        <v>16842.711658068591</v>
      </c>
      <c r="D59" s="45">
        <f>D57+D55</f>
        <v>45069</v>
      </c>
      <c r="E59" s="45">
        <f>E57+E55</f>
        <v>32235</v>
      </c>
      <c r="F59" s="45">
        <v>15767</v>
      </c>
      <c r="G59" s="45">
        <v>26607.006869047618</v>
      </c>
      <c r="H59" s="45">
        <v>25299</v>
      </c>
      <c r="I59" s="45">
        <v>23114</v>
      </c>
      <c r="J59" s="48">
        <v>22339</v>
      </c>
    </row>
    <row r="60" spans="1:10" ht="15.75" thickTop="1"/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pagani</dc:creator>
  <cp:lastModifiedBy>Liubima Dasheva</cp:lastModifiedBy>
  <dcterms:created xsi:type="dcterms:W3CDTF">2016-07-06T10:50:13Z</dcterms:created>
  <dcterms:modified xsi:type="dcterms:W3CDTF">2017-05-10T10:27:43Z</dcterms:modified>
</cp:coreProperties>
</file>