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Users\ldasheva\Desktop\"/>
    </mc:Choice>
  </mc:AlternateContent>
  <xr:revisionPtr revIDLastSave="0" documentId="10_ncr:8100000_{1AED92B5-724C-40D7-9FFF-3B3CDA6F28F1}" xr6:coauthVersionLast="32" xr6:coauthVersionMax="32" xr10:uidLastSave="{00000000-0000-0000-0000-000000000000}"/>
  <bookViews>
    <workbookView xWindow="0" yWindow="0" windowWidth="9600" windowHeight="11355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" i="1" l="1"/>
  <c r="K22" i="1"/>
  <c r="K55" i="1"/>
  <c r="K64" i="1"/>
  <c r="K63" i="1"/>
  <c r="K57" i="1"/>
  <c r="K15" i="1"/>
  <c r="K24" i="1"/>
  <c r="K62" i="1"/>
  <c r="K35" i="1"/>
  <c r="K61" i="1"/>
  <c r="K59" i="1"/>
  <c r="J64" i="1"/>
  <c r="J63" i="1"/>
  <c r="J62" i="1"/>
  <c r="J61" i="1"/>
  <c r="I65" i="1"/>
  <c r="H65" i="1"/>
  <c r="G65" i="1"/>
  <c r="F65" i="1"/>
  <c r="E65" i="1"/>
  <c r="D65" i="1"/>
  <c r="C65" i="1"/>
  <c r="B65" i="1"/>
  <c r="I64" i="1"/>
  <c r="H64" i="1"/>
  <c r="G64" i="1"/>
  <c r="F64" i="1"/>
  <c r="E64" i="1"/>
  <c r="D64" i="1"/>
  <c r="C64" i="1"/>
  <c r="B64" i="1"/>
  <c r="I63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C62" i="1"/>
  <c r="B62" i="1"/>
  <c r="I61" i="1"/>
  <c r="H61" i="1"/>
  <c r="G61" i="1"/>
  <c r="F61" i="1"/>
  <c r="E61" i="1"/>
  <c r="D61" i="1"/>
  <c r="C61" i="1"/>
  <c r="B61" i="1"/>
  <c r="I13" i="1"/>
</calcChain>
</file>

<file path=xl/sharedStrings.xml><?xml version="1.0" encoding="utf-8"?>
<sst xmlns="http://schemas.openxmlformats.org/spreadsheetml/2006/main" count="59" uniqueCount="59">
  <si>
    <t>КОНСОЛИДИРАН ОТЧЕТ ЗА ФИНАНСОВОТО СЪСТОЯНИЕ</t>
  </si>
  <si>
    <t>2008 BGN</t>
  </si>
  <si>
    <t>2009 BGN</t>
  </si>
  <si>
    <t>2010 BGN</t>
  </si>
  <si>
    <t>2011 BGN</t>
  </si>
  <si>
    <t>2012  BGN</t>
  </si>
  <si>
    <t>2013 BGN</t>
  </si>
  <si>
    <t>2014 BGN</t>
  </si>
  <si>
    <t>2015 BGN</t>
  </si>
  <si>
    <t>АКТИВ</t>
  </si>
  <si>
    <t>Нетекущи активи</t>
  </si>
  <si>
    <t>Имоти, машини и оборудване</t>
  </si>
  <si>
    <t>Репутация</t>
  </si>
  <si>
    <t>Нематериални активи</t>
  </si>
  <si>
    <t>Инвестиционни имоти</t>
  </si>
  <si>
    <t>Инвестиции в асоциирани дружества</t>
  </si>
  <si>
    <t>Инвестиции на разположение и за продажба</t>
  </si>
  <si>
    <t xml:space="preserve">Дългосрочни вземания от свързани предприятия </t>
  </si>
  <si>
    <t>Активи по отсрочени данъци</t>
  </si>
  <si>
    <t>Други дългосрочни вземания</t>
  </si>
  <si>
    <t>Текущи активи</t>
  </si>
  <si>
    <t>Материални запаси</t>
  </si>
  <si>
    <t xml:space="preserve">Търговски вземания </t>
  </si>
  <si>
    <t>Вземания от свързани предприятия</t>
  </si>
  <si>
    <t>Други вземания и предплатени разходи</t>
  </si>
  <si>
    <t>Парични средства и парични еквиваленти</t>
  </si>
  <si>
    <t>ОБЩО АКТИВИ</t>
  </si>
  <si>
    <t>СОБСТВЕН КАПИТАЛ И ПАСИВИ</t>
  </si>
  <si>
    <t>Капитал, отнасящ се към притежателите на собствения капитал на дружеството - майка</t>
  </si>
  <si>
    <t>Основен  акционерен капитал</t>
  </si>
  <si>
    <t>Резерви</t>
  </si>
  <si>
    <t>Неразпределена печалба</t>
  </si>
  <si>
    <t>Неконтролиращо участие</t>
  </si>
  <si>
    <t>ОБЩО СОБСТВЕН КАПИТАЛ</t>
  </si>
  <si>
    <t>ПАСИВИ</t>
  </si>
  <si>
    <t>Нетекущи задължения</t>
  </si>
  <si>
    <t>Дългосрочни банкови заеми</t>
  </si>
  <si>
    <t>Пасиви по отсрочени данъци</t>
  </si>
  <si>
    <t>Задължения към персонала при пенсиониране</t>
  </si>
  <si>
    <t>Задължения по финансов лизинг</t>
  </si>
  <si>
    <t xml:space="preserve">Дългосрочни задължения към свързани предприятия </t>
  </si>
  <si>
    <t>Други нетекущи задължения</t>
  </si>
  <si>
    <t>Текущи задължения</t>
  </si>
  <si>
    <t xml:space="preserve">Краткосрочни банкови заеми </t>
  </si>
  <si>
    <t>Краткосрочна част на дългосрочни банкови заеми</t>
  </si>
  <si>
    <t>Търговски задължения</t>
  </si>
  <si>
    <t>Задължения към свързани предприятия</t>
  </si>
  <si>
    <t>Задължения към персонала и за социално осигуряване</t>
  </si>
  <si>
    <t>Задължения за данъци</t>
  </si>
  <si>
    <t>Други текущи задължения</t>
  </si>
  <si>
    <t>ОБЩО ПАСИВИ</t>
  </si>
  <si>
    <t>ОБЩО СОБСТВЕН КАПИТАЛ И ПАСИВИ</t>
  </si>
  <si>
    <t>Привлечен капитал / Собствен капитал</t>
  </si>
  <si>
    <t>Debt / Equity</t>
  </si>
  <si>
    <t>Текущи активи / Текущи задължения</t>
  </si>
  <si>
    <t>(Текущи активи - Материални запаси) / Текущи задължения</t>
  </si>
  <si>
    <t>Паричен поток оперативна дейност / Общо пасиви</t>
  </si>
  <si>
    <t>2016 BGN</t>
  </si>
  <si>
    <t>2017 BGN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</si>
</sst>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0.0000"/>
  </numFmts>
  <fonts count="16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OpalB"/>
    </font>
    <font>
      <sz val="11"/>
      <name val="Times New Roman CYR"/>
    </font>
    <font>
      <sz val="10"/>
      <name val="OpalB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165" fontId="6" fillId="0" borderId="0" applyFont="0" applyFill="0" applyBorder="0" applyAlignment="0" applyProtection="0"/>
    <xf numFmtId="0" fontId="9" fillId="0" borderId="0"/>
    <xf numFmtId="0" fontId="6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 wrapText="1"/>
    </xf>
    <xf numFmtId="166" fontId="8" fillId="0" borderId="0" xfId="3" applyNumberFormat="1" applyFont="1" applyFill="1" applyBorder="1" applyAlignment="1">
      <alignment horizontal="right"/>
    </xf>
    <xf numFmtId="0" fontId="5" fillId="0" borderId="0" xfId="0" applyFont="1" applyFill="1" applyBorder="1"/>
    <xf numFmtId="164" fontId="1" fillId="0" borderId="1" xfId="4" applyNumberFormat="1" applyFont="1" applyFill="1" applyBorder="1" applyAlignment="1">
      <alignment horizontal="right" vertical="center"/>
    </xf>
    <xf numFmtId="164" fontId="1" fillId="0" borderId="0" xfId="4" applyNumberFormat="1" applyFont="1" applyFill="1" applyBorder="1" applyAlignment="1">
      <alignment horizontal="right" vertical="center"/>
    </xf>
    <xf numFmtId="164" fontId="1" fillId="0" borderId="2" xfId="4" applyNumberFormat="1" applyFont="1" applyFill="1" applyBorder="1" applyAlignment="1">
      <alignment vertical="center"/>
    </xf>
    <xf numFmtId="0" fontId="1" fillId="0" borderId="0" xfId="5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4" fontId="1" fillId="0" borderId="1" xfId="4" applyNumberFormat="1" applyFont="1" applyFill="1" applyBorder="1" applyAlignment="1">
      <alignment vertical="center"/>
    </xf>
    <xf numFmtId="164" fontId="1" fillId="0" borderId="0" xfId="4" applyNumberFormat="1" applyFont="1" applyFill="1" applyBorder="1" applyAlignment="1">
      <alignment vertical="center"/>
    </xf>
    <xf numFmtId="0" fontId="1" fillId="0" borderId="0" xfId="5" applyFont="1" applyFill="1" applyBorder="1" applyAlignment="1">
      <alignment horizontal="left" vertical="center"/>
    </xf>
    <xf numFmtId="164" fontId="1" fillId="0" borderId="3" xfId="4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1" applyFont="1"/>
    <xf numFmtId="164" fontId="4" fillId="0" borderId="0" xfId="0" applyNumberFormat="1" applyFont="1" applyFill="1" applyBorder="1"/>
    <xf numFmtId="164" fontId="10" fillId="0" borderId="0" xfId="1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1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" fillId="0" borderId="0" xfId="2" applyFont="1" applyFill="1" applyAlignment="1">
      <alignment horizontal="left" vertical="center"/>
    </xf>
    <xf numFmtId="167" fontId="13" fillId="0" borderId="0" xfId="0" applyNumberFormat="1" applyFont="1"/>
    <xf numFmtId="0" fontId="13" fillId="0" borderId="0" xfId="0" applyFont="1"/>
    <xf numFmtId="167" fontId="13" fillId="0" borderId="0" xfId="0" applyNumberFormat="1" applyFont="1" applyAlignment="1">
      <alignment horizontal="right"/>
    </xf>
    <xf numFmtId="3" fontId="2" fillId="0" borderId="0" xfId="0" applyNumberFormat="1" applyFont="1"/>
    <xf numFmtId="3" fontId="13" fillId="0" borderId="1" xfId="0" applyNumberFormat="1" applyFont="1" applyBorder="1"/>
    <xf numFmtId="3" fontId="13" fillId="0" borderId="3" xfId="0" applyNumberFormat="1" applyFont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5" fillId="0" borderId="1" xfId="4" applyNumberFormat="1" applyFont="1" applyFill="1" applyBorder="1" applyAlignment="1">
      <alignment horizontal="right" vertical="center"/>
    </xf>
    <xf numFmtId="164" fontId="15" fillId="0" borderId="0" xfId="4" applyNumberFormat="1" applyFont="1" applyFill="1" applyBorder="1" applyAlignment="1">
      <alignment horizontal="right" vertical="center"/>
    </xf>
    <xf numFmtId="164" fontId="15" fillId="0" borderId="2" xfId="4" applyNumberFormat="1" applyFont="1" applyFill="1" applyBorder="1" applyAlignment="1">
      <alignment vertical="center"/>
    </xf>
    <xf numFmtId="0" fontId="13" fillId="0" borderId="1" xfId="0" applyFont="1" applyBorder="1"/>
    <xf numFmtId="164" fontId="15" fillId="0" borderId="3" xfId="4" applyNumberFormat="1" applyFont="1" applyFill="1" applyBorder="1" applyAlignment="1">
      <alignment vertical="center"/>
    </xf>
    <xf numFmtId="164" fontId="15" fillId="0" borderId="0" xfId="4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/>
    </xf>
    <xf numFmtId="166" fontId="15" fillId="0" borderId="1" xfId="3" applyNumberFormat="1" applyFont="1" applyFill="1" applyBorder="1" applyAlignment="1">
      <alignment vertical="center"/>
    </xf>
    <xf numFmtId="164" fontId="15" fillId="0" borderId="1" xfId="4" applyNumberFormat="1" applyFont="1" applyFill="1" applyBorder="1" applyAlignment="1">
      <alignment vertical="center"/>
    </xf>
    <xf numFmtId="168" fontId="14" fillId="0" borderId="0" xfId="0" applyNumberFormat="1" applyFont="1"/>
  </cellXfs>
  <cellStyles count="6">
    <cellStyle name="Comma 2" xfId="3" xr:uid="{00000000-0005-0000-0000-000000000000}"/>
    <cellStyle name="Normal" xfId="0" builtinId="0"/>
    <cellStyle name="Normal 2" xfId="1" xr:uid="{00000000-0005-0000-0000-000002000000}"/>
    <cellStyle name="Normal_BAL" xfId="2" xr:uid="{00000000-0005-0000-0000-000003000000}"/>
    <cellStyle name="Normal_FS'05-Neochim group-raboten_Final2" xfId="5" xr:uid="{00000000-0005-0000-0000-000004000000}"/>
    <cellStyle name="Normal_P&amp;L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Projects/3.Otcheti/2015/Y_Annual/Cons/102.FS%20conso%20-%2031.12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ya%20Kancheva/AppData/Local/Microsoft/Windows/INetCache/Content.Outlook/TLZQBRQC/Y%20AnnualConsolidated_2008-2015_B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SFP dr"/>
      <sheetName val="SFP cr"/>
      <sheetName val="IS dr"/>
      <sheetName val="IS cr"/>
      <sheetName val="IS 2015"/>
      <sheetName val="SFP  2015"/>
      <sheetName val="IS,SFP Adjistments 15"/>
      <sheetName val="тип операция"/>
      <sheetName val="legend"/>
      <sheetName val="нетен аджустмонт"/>
      <sheetName val="нетен аджустмонт 2015"/>
      <sheetName val="Дт Кт"/>
      <sheetName val="ОВД дт"/>
      <sheetName val="ОВД кт"/>
      <sheetName val="ОФС дт"/>
      <sheetName val="ОФС кт"/>
      <sheetName val="CF YE 2014"/>
      <sheetName val="CF Adj pivot"/>
      <sheetName val="CF Adjustments YE"/>
      <sheetName val="CF - консо корекции"/>
      <sheetName val="CF 2013 old"/>
      <sheetName val="bank loans"/>
      <sheetName val="working"/>
      <sheetName val="2013 code REF (2)"/>
      <sheetName val="операции Дт - Кт  - нетно 2013 "/>
      <sheetName val="CF 2012-PBC"/>
      <sheetName val="CF Adj"/>
      <sheetName val="2012 code REF"/>
      <sheetName val="SCF dr"/>
      <sheetName val="SCF 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5">
          <cell r="CE15">
            <v>315005</v>
          </cell>
        </row>
        <row r="25">
          <cell r="CE25">
            <v>3716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SFP"/>
      <sheetName val="CFS"/>
    </sheetNames>
    <sheetDataSet>
      <sheetData sheetId="0"/>
      <sheetData sheetId="1">
        <row r="28">
          <cell r="I28">
            <v>134798</v>
          </cell>
        </row>
        <row r="57">
          <cell r="B57">
            <v>236255</v>
          </cell>
          <cell r="C57">
            <v>254537</v>
          </cell>
          <cell r="D57">
            <v>277911</v>
          </cell>
          <cell r="E57">
            <v>310776</v>
          </cell>
          <cell r="F57">
            <v>354348</v>
          </cell>
          <cell r="G57">
            <v>354177</v>
          </cell>
          <cell r="H57">
            <v>165393</v>
          </cell>
          <cell r="I57">
            <v>377987</v>
          </cell>
        </row>
      </sheetData>
      <sheetData sheetId="2">
        <row r="15">
          <cell r="B15">
            <v>-3048</v>
          </cell>
          <cell r="C15">
            <v>32317</v>
          </cell>
          <cell r="D15">
            <v>70770</v>
          </cell>
          <cell r="E15">
            <v>52377</v>
          </cell>
          <cell r="F15">
            <v>5733</v>
          </cell>
          <cell r="G15">
            <v>52602</v>
          </cell>
          <cell r="H15">
            <v>37653</v>
          </cell>
          <cell r="I15">
            <v>67310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topLeftCell="F1" workbookViewId="0">
      <selection activeCell="M64" sqref="M64"/>
    </sheetView>
  </sheetViews>
  <sheetFormatPr defaultColWidth="9.140625" defaultRowHeight="15"/>
  <cols>
    <col min="1" max="1" width="60.7109375" style="3" customWidth="1"/>
    <col min="2" max="3" width="9.7109375" style="2" bestFit="1" customWidth="1"/>
    <col min="4" max="5" width="9.85546875" style="2" bestFit="1" customWidth="1"/>
    <col min="6" max="9" width="10.140625" style="2" bestFit="1" customWidth="1"/>
    <col min="10" max="10" width="9.7109375" style="2" customWidth="1"/>
    <col min="11" max="11" width="11.85546875" style="2" customWidth="1"/>
    <col min="12" max="16384" width="9.140625" style="2"/>
  </cols>
  <sheetData>
    <row r="1" spans="1:11" ht="28.5">
      <c r="A1" s="1" t="s">
        <v>0</v>
      </c>
    </row>
    <row r="2" spans="1:11" ht="15" customHeight="1"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4" t="s">
        <v>6</v>
      </c>
      <c r="H2" s="44" t="s">
        <v>7</v>
      </c>
      <c r="I2" s="44" t="s">
        <v>8</v>
      </c>
      <c r="J2" s="44" t="s">
        <v>57</v>
      </c>
      <c r="K2" s="44" t="s">
        <v>58</v>
      </c>
    </row>
    <row r="3" spans="1:11"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4" t="s">
        <v>9</v>
      </c>
      <c r="B4" s="5"/>
      <c r="C4" s="5"/>
      <c r="D4" s="6"/>
      <c r="E4" s="6"/>
    </row>
    <row r="5" spans="1:11">
      <c r="A5" s="4" t="s">
        <v>10</v>
      </c>
      <c r="B5" s="7"/>
      <c r="C5" s="7"/>
      <c r="D5" s="8"/>
      <c r="E5" s="8"/>
    </row>
    <row r="6" spans="1:11">
      <c r="A6" s="9" t="s">
        <v>11</v>
      </c>
      <c r="B6" s="10">
        <v>180774</v>
      </c>
      <c r="C6" s="10">
        <v>182770</v>
      </c>
      <c r="D6" s="11">
        <v>208550</v>
      </c>
      <c r="E6" s="11">
        <v>236338</v>
      </c>
      <c r="F6" s="11">
        <v>292074</v>
      </c>
      <c r="G6" s="11">
        <v>292027</v>
      </c>
      <c r="H6" s="11">
        <v>299037</v>
      </c>
      <c r="I6" s="11">
        <v>315005</v>
      </c>
      <c r="J6" s="41">
        <v>321215</v>
      </c>
      <c r="K6" s="14">
        <v>317620</v>
      </c>
    </row>
    <row r="7" spans="1:11">
      <c r="A7" s="9" t="s">
        <v>12</v>
      </c>
      <c r="B7" s="11">
        <v>0</v>
      </c>
      <c r="C7" s="11">
        <v>0</v>
      </c>
      <c r="D7" s="11">
        <v>0</v>
      </c>
      <c r="E7" s="11">
        <v>0</v>
      </c>
      <c r="F7" s="11">
        <v>13463</v>
      </c>
      <c r="G7" s="11">
        <v>13219</v>
      </c>
      <c r="H7" s="11">
        <v>13270</v>
      </c>
      <c r="I7" s="11">
        <v>24127</v>
      </c>
      <c r="J7" s="41">
        <v>9885</v>
      </c>
      <c r="K7" s="14">
        <v>23147</v>
      </c>
    </row>
    <row r="8" spans="1:11">
      <c r="A8" s="12" t="s">
        <v>13</v>
      </c>
      <c r="B8" s="10">
        <v>16339</v>
      </c>
      <c r="C8" s="10">
        <v>14526</v>
      </c>
      <c r="D8" s="11">
        <v>24357</v>
      </c>
      <c r="E8" s="11">
        <v>27979</v>
      </c>
      <c r="F8" s="11">
        <v>12917</v>
      </c>
      <c r="G8" s="11">
        <v>12917</v>
      </c>
      <c r="H8" s="11">
        <v>10918</v>
      </c>
      <c r="I8" s="11">
        <v>11375</v>
      </c>
      <c r="J8" s="41">
        <v>34601</v>
      </c>
      <c r="K8" s="14">
        <v>63449</v>
      </c>
    </row>
    <row r="9" spans="1:11">
      <c r="A9" s="9" t="s">
        <v>14</v>
      </c>
      <c r="B9" s="10">
        <v>13653</v>
      </c>
      <c r="C9" s="10">
        <v>5572</v>
      </c>
      <c r="D9" s="11">
        <v>6821</v>
      </c>
      <c r="E9" s="11">
        <v>6555</v>
      </c>
      <c r="F9" s="11">
        <v>7110</v>
      </c>
      <c r="G9" s="11">
        <v>7110</v>
      </c>
      <c r="H9" s="11">
        <v>10606</v>
      </c>
      <c r="I9" s="11">
        <v>10562</v>
      </c>
      <c r="J9" s="41">
        <v>9483</v>
      </c>
      <c r="K9" s="14">
        <v>9811</v>
      </c>
    </row>
    <row r="10" spans="1:11">
      <c r="A10" s="9" t="s">
        <v>15</v>
      </c>
      <c r="B10" s="10">
        <v>2088</v>
      </c>
      <c r="C10" s="10">
        <v>1859</v>
      </c>
      <c r="D10" s="11">
        <v>0</v>
      </c>
      <c r="E10" s="11">
        <v>0</v>
      </c>
      <c r="F10" s="11">
        <v>582</v>
      </c>
      <c r="G10" s="11">
        <v>712</v>
      </c>
      <c r="H10" s="11">
        <v>12387</v>
      </c>
      <c r="I10" s="11">
        <v>5224</v>
      </c>
      <c r="J10" s="41">
        <v>18715</v>
      </c>
      <c r="K10" s="14">
        <v>19536</v>
      </c>
    </row>
    <row r="11" spans="1:11">
      <c r="A11" s="12" t="s">
        <v>16</v>
      </c>
      <c r="B11" s="10">
        <v>17229</v>
      </c>
      <c r="C11" s="10">
        <v>22311</v>
      </c>
      <c r="D11" s="11">
        <v>20927</v>
      </c>
      <c r="E11" s="11">
        <v>19972</v>
      </c>
      <c r="F11" s="11">
        <v>23425</v>
      </c>
      <c r="G11" s="11">
        <v>23425</v>
      </c>
      <c r="H11" s="11">
        <v>6968</v>
      </c>
      <c r="I11" s="11">
        <v>7424</v>
      </c>
      <c r="J11" s="41">
        <v>5721</v>
      </c>
      <c r="K11" s="14">
        <v>7982</v>
      </c>
    </row>
    <row r="12" spans="1:11">
      <c r="A12" s="13" t="s">
        <v>17</v>
      </c>
      <c r="B12" s="10">
        <v>0</v>
      </c>
      <c r="C12" s="10">
        <v>3049</v>
      </c>
      <c r="D12" s="11">
        <v>3195</v>
      </c>
      <c r="E12" s="11">
        <v>1001</v>
      </c>
      <c r="F12" s="11">
        <v>1183</v>
      </c>
      <c r="G12" s="11">
        <v>1183</v>
      </c>
      <c r="H12" s="11">
        <v>33150</v>
      </c>
      <c r="I12" s="11">
        <v>20505</v>
      </c>
      <c r="J12" s="41">
        <v>10028</v>
      </c>
      <c r="K12" s="14">
        <v>20599</v>
      </c>
    </row>
    <row r="13" spans="1:11">
      <c r="A13" s="12" t="s">
        <v>18</v>
      </c>
      <c r="B13" s="11">
        <v>0</v>
      </c>
      <c r="C13" s="11">
        <v>0</v>
      </c>
      <c r="D13" s="11">
        <v>0</v>
      </c>
      <c r="E13" s="11">
        <v>1709</v>
      </c>
      <c r="F13" s="11">
        <v>2537</v>
      </c>
      <c r="G13" s="11">
        <v>2537</v>
      </c>
      <c r="H13" s="14">
        <v>3849</v>
      </c>
      <c r="I13" s="14">
        <f>'[1]SFP  2015'!$CE$25</f>
        <v>3716</v>
      </c>
      <c r="J13" s="41">
        <v>2802</v>
      </c>
      <c r="K13" s="14">
        <v>1342</v>
      </c>
    </row>
    <row r="14" spans="1:11">
      <c r="A14" s="12" t="s">
        <v>19</v>
      </c>
      <c r="B14" s="10">
        <v>175</v>
      </c>
      <c r="C14" s="10">
        <v>75</v>
      </c>
      <c r="D14" s="11">
        <v>601</v>
      </c>
      <c r="E14" s="11">
        <v>576</v>
      </c>
      <c r="F14" s="11">
        <v>1460</v>
      </c>
      <c r="G14" s="11">
        <v>1344</v>
      </c>
      <c r="H14" s="11">
        <v>353</v>
      </c>
      <c r="I14" s="11">
        <v>3546</v>
      </c>
      <c r="J14" s="41">
        <v>4149</v>
      </c>
      <c r="K14" s="14">
        <v>4883</v>
      </c>
    </row>
    <row r="15" spans="1:11">
      <c r="A15" s="15"/>
      <c r="B15" s="16">
        <v>230258</v>
      </c>
      <c r="C15" s="16">
        <v>230162</v>
      </c>
      <c r="D15" s="16">
        <v>264451</v>
      </c>
      <c r="E15" s="16">
        <v>294130</v>
      </c>
      <c r="F15" s="16">
        <v>354751</v>
      </c>
      <c r="G15" s="16">
        <v>354474</v>
      </c>
      <c r="H15" s="16">
        <v>390538</v>
      </c>
      <c r="I15" s="16">
        <v>401484</v>
      </c>
      <c r="J15" s="42">
        <v>416599</v>
      </c>
      <c r="K15" s="45">
        <f>SUM(K6:K14)</f>
        <v>468369</v>
      </c>
    </row>
    <row r="16" spans="1:11">
      <c r="A16" s="4" t="s">
        <v>20</v>
      </c>
      <c r="B16" s="10"/>
      <c r="C16" s="10"/>
      <c r="D16" s="11"/>
      <c r="E16" s="11"/>
      <c r="K16"/>
    </row>
    <row r="17" spans="1:11">
      <c r="A17" s="9" t="s">
        <v>21</v>
      </c>
      <c r="B17" s="10">
        <v>106078</v>
      </c>
      <c r="C17" s="10">
        <v>111251</v>
      </c>
      <c r="D17" s="11">
        <v>111685</v>
      </c>
      <c r="E17" s="11">
        <v>126022</v>
      </c>
      <c r="F17" s="11">
        <v>130950</v>
      </c>
      <c r="G17" s="11">
        <v>132053</v>
      </c>
      <c r="H17" s="11">
        <v>155910</v>
      </c>
      <c r="I17" s="11">
        <v>163129</v>
      </c>
      <c r="J17" s="41">
        <v>171791</v>
      </c>
      <c r="K17" s="14">
        <v>218109</v>
      </c>
    </row>
    <row r="18" spans="1:11">
      <c r="A18" s="9" t="s">
        <v>22</v>
      </c>
      <c r="B18" s="10">
        <v>111056</v>
      </c>
      <c r="C18" s="10">
        <v>140163</v>
      </c>
      <c r="D18" s="11">
        <v>145523</v>
      </c>
      <c r="E18" s="11">
        <v>136756</v>
      </c>
      <c r="F18" s="11">
        <v>160558</v>
      </c>
      <c r="G18" s="11">
        <v>160555</v>
      </c>
      <c r="H18" s="11">
        <v>196330</v>
      </c>
      <c r="I18" s="11">
        <v>205589</v>
      </c>
      <c r="J18" s="41">
        <v>215583</v>
      </c>
      <c r="K18" s="14">
        <v>231278</v>
      </c>
    </row>
    <row r="19" spans="1:11">
      <c r="A19" s="9" t="s">
        <v>23</v>
      </c>
      <c r="B19" s="10">
        <v>13924</v>
      </c>
      <c r="C19" s="10">
        <v>27302</v>
      </c>
      <c r="D19" s="11">
        <v>45822</v>
      </c>
      <c r="E19" s="11">
        <v>63112</v>
      </c>
      <c r="F19" s="11">
        <v>60871</v>
      </c>
      <c r="G19" s="11">
        <v>60946</v>
      </c>
      <c r="H19" s="11">
        <v>25318</v>
      </c>
      <c r="I19" s="11">
        <v>27434</v>
      </c>
      <c r="J19" s="41">
        <v>14982</v>
      </c>
      <c r="K19" s="14">
        <v>4694</v>
      </c>
    </row>
    <row r="20" spans="1:11">
      <c r="A20" s="15" t="s">
        <v>24</v>
      </c>
      <c r="B20" s="10">
        <v>4645</v>
      </c>
      <c r="C20" s="10">
        <v>14437</v>
      </c>
      <c r="D20" s="11">
        <v>12640</v>
      </c>
      <c r="E20" s="11">
        <v>24332</v>
      </c>
      <c r="F20" s="11">
        <v>22521</v>
      </c>
      <c r="G20" s="11">
        <v>22516</v>
      </c>
      <c r="H20" s="11">
        <v>22445</v>
      </c>
      <c r="I20" s="11">
        <v>14505</v>
      </c>
      <c r="J20" s="41">
        <v>17727</v>
      </c>
      <c r="K20" s="14">
        <v>24955</v>
      </c>
    </row>
    <row r="21" spans="1:11">
      <c r="A21" s="9" t="s">
        <v>25</v>
      </c>
      <c r="B21" s="10">
        <v>9916</v>
      </c>
      <c r="C21" s="10">
        <v>16843</v>
      </c>
      <c r="D21" s="11">
        <v>45069</v>
      </c>
      <c r="E21" s="11">
        <v>32235</v>
      </c>
      <c r="F21" s="11">
        <v>157567</v>
      </c>
      <c r="G21" s="11">
        <v>15748</v>
      </c>
      <c r="H21" s="11">
        <v>26822</v>
      </c>
      <c r="I21" s="11">
        <v>23486</v>
      </c>
      <c r="J21" s="41">
        <v>22539</v>
      </c>
      <c r="K21" s="14">
        <v>33328</v>
      </c>
    </row>
    <row r="22" spans="1:11">
      <c r="A22" s="4"/>
      <c r="B22" s="16">
        <v>245619</v>
      </c>
      <c r="C22" s="16">
        <v>309996</v>
      </c>
      <c r="D22" s="16">
        <v>360739</v>
      </c>
      <c r="E22" s="16">
        <v>382458</v>
      </c>
      <c r="F22" s="16">
        <v>390667</v>
      </c>
      <c r="G22" s="16">
        <v>391818</v>
      </c>
      <c r="H22" s="16">
        <v>426825</v>
      </c>
      <c r="I22" s="16">
        <v>434143</v>
      </c>
      <c r="J22" s="42">
        <v>442622</v>
      </c>
      <c r="K22" s="45">
        <f>SUM(K17:K21)</f>
        <v>512364</v>
      </c>
    </row>
    <row r="23" spans="1:11">
      <c r="A23" s="4"/>
      <c r="B23" s="17"/>
      <c r="C23" s="17"/>
      <c r="D23" s="17"/>
      <c r="E23" s="17"/>
      <c r="K23" s="46"/>
    </row>
    <row r="24" spans="1:11" ht="15.75" thickBot="1">
      <c r="A24" s="4" t="s">
        <v>26</v>
      </c>
      <c r="B24" s="18">
        <v>475877</v>
      </c>
      <c r="C24" s="18">
        <v>540158</v>
      </c>
      <c r="D24" s="18">
        <v>625190</v>
      </c>
      <c r="E24" s="18">
        <v>676588</v>
      </c>
      <c r="F24" s="18">
        <v>745418</v>
      </c>
      <c r="G24" s="18">
        <v>746292</v>
      </c>
      <c r="H24" s="18">
        <v>817363</v>
      </c>
      <c r="I24" s="18">
        <v>835627</v>
      </c>
      <c r="J24" s="42">
        <v>895221</v>
      </c>
      <c r="K24" s="47">
        <f>SUM(K22,K15)</f>
        <v>980733</v>
      </c>
    </row>
    <row r="25" spans="1:11" ht="15.75" thickTop="1">
      <c r="A25" s="4"/>
      <c r="B25" s="7"/>
      <c r="C25" s="7"/>
      <c r="D25" s="17"/>
      <c r="E25" s="17"/>
      <c r="K25"/>
    </row>
    <row r="26" spans="1:11">
      <c r="A26" s="4" t="s">
        <v>27</v>
      </c>
      <c r="B26" s="5"/>
      <c r="C26" s="5"/>
      <c r="D26" s="17"/>
      <c r="E26" s="17"/>
      <c r="K26"/>
    </row>
    <row r="27" spans="1:11" ht="28.5">
      <c r="A27" s="19" t="s">
        <v>28</v>
      </c>
      <c r="B27" s="5"/>
      <c r="C27" s="5"/>
      <c r="D27" s="20"/>
      <c r="E27" s="20"/>
      <c r="K27"/>
    </row>
    <row r="28" spans="1:11">
      <c r="A28" s="9" t="s">
        <v>29</v>
      </c>
      <c r="B28" s="11">
        <v>132000</v>
      </c>
      <c r="C28" s="11">
        <v>132000</v>
      </c>
      <c r="D28" s="11">
        <v>132000</v>
      </c>
      <c r="E28" s="11">
        <v>132000</v>
      </c>
      <c r="F28" s="11">
        <v>132000</v>
      </c>
      <c r="G28" s="11">
        <v>132000</v>
      </c>
      <c r="H28" s="11">
        <v>132000</v>
      </c>
      <c r="I28" s="11">
        <v>134798</v>
      </c>
      <c r="J28" s="11">
        <v>134798</v>
      </c>
      <c r="K28" s="2">
        <v>134798</v>
      </c>
    </row>
    <row r="29" spans="1:11">
      <c r="A29" s="9" t="s">
        <v>30</v>
      </c>
      <c r="B29" s="10">
        <v>65699</v>
      </c>
      <c r="C29" s="10">
        <v>31925</v>
      </c>
      <c r="D29" s="11">
        <v>34631</v>
      </c>
      <c r="E29" s="11">
        <v>33534</v>
      </c>
      <c r="F29" s="11">
        <v>35979</v>
      </c>
      <c r="G29" s="11">
        <v>35979</v>
      </c>
      <c r="H29" s="11">
        <v>36069</v>
      </c>
      <c r="I29" s="11">
        <v>48855</v>
      </c>
      <c r="J29" s="41">
        <v>62708</v>
      </c>
      <c r="K29" s="2">
        <v>53576</v>
      </c>
    </row>
    <row r="30" spans="1:11">
      <c r="A30" s="9" t="s">
        <v>31</v>
      </c>
      <c r="B30" s="10">
        <v>19509</v>
      </c>
      <c r="C30" s="10">
        <v>93618</v>
      </c>
      <c r="D30" s="11">
        <v>131601</v>
      </c>
      <c r="E30" s="11">
        <v>154465</v>
      </c>
      <c r="F30" s="11">
        <v>177617</v>
      </c>
      <c r="G30" s="11">
        <v>178845</v>
      </c>
      <c r="H30" s="11">
        <v>203260</v>
      </c>
      <c r="I30" s="11">
        <v>222238</v>
      </c>
      <c r="J30" s="41">
        <v>259984</v>
      </c>
      <c r="K30" s="2">
        <v>281509</v>
      </c>
    </row>
    <row r="31" spans="1:11">
      <c r="A31" s="4"/>
      <c r="B31" s="21">
        <v>217208</v>
      </c>
      <c r="C31" s="21">
        <v>257543</v>
      </c>
      <c r="D31" s="21">
        <v>298232</v>
      </c>
      <c r="E31" s="21">
        <v>31999</v>
      </c>
      <c r="F31" s="21">
        <v>345596</v>
      </c>
      <c r="G31" s="21">
        <v>346824</v>
      </c>
      <c r="H31" s="21">
        <v>371329</v>
      </c>
      <c r="I31" s="21">
        <v>405891</v>
      </c>
      <c r="J31" s="42">
        <v>457490</v>
      </c>
      <c r="K31" s="48">
        <v>469883</v>
      </c>
    </row>
    <row r="32" spans="1:11">
      <c r="A32" s="4"/>
      <c r="B32" s="22"/>
      <c r="C32" s="22"/>
      <c r="D32" s="22"/>
      <c r="E32" s="22"/>
      <c r="K32"/>
    </row>
    <row r="33" spans="1:11">
      <c r="A33" s="23" t="s">
        <v>32</v>
      </c>
      <c r="B33" s="24">
        <v>22414</v>
      </c>
      <c r="C33" s="24">
        <v>28078</v>
      </c>
      <c r="D33" s="24">
        <v>49047</v>
      </c>
      <c r="E33" s="24">
        <v>45813</v>
      </c>
      <c r="F33" s="24">
        <v>45474</v>
      </c>
      <c r="G33" s="24">
        <v>45291</v>
      </c>
      <c r="H33" s="24">
        <v>60308</v>
      </c>
      <c r="I33" s="24">
        <v>51749</v>
      </c>
      <c r="J33" s="43">
        <v>33733</v>
      </c>
      <c r="K33" s="49">
        <v>33227</v>
      </c>
    </row>
    <row r="34" spans="1:11">
      <c r="A34" s="23"/>
      <c r="B34" s="22"/>
      <c r="C34" s="22"/>
      <c r="D34" s="22"/>
      <c r="E34" s="22"/>
      <c r="K34" s="50"/>
    </row>
    <row r="35" spans="1:11">
      <c r="A35" s="25" t="s">
        <v>33</v>
      </c>
      <c r="B35" s="24">
        <v>239622</v>
      </c>
      <c r="C35" s="24">
        <v>285621</v>
      </c>
      <c r="D35" s="24">
        <v>347279</v>
      </c>
      <c r="E35" s="24">
        <v>365812</v>
      </c>
      <c r="F35" s="24">
        <v>391070</v>
      </c>
      <c r="G35" s="24">
        <v>392115</v>
      </c>
      <c r="H35" s="24">
        <v>431637</v>
      </c>
      <c r="I35" s="24">
        <v>457640</v>
      </c>
      <c r="J35" s="42">
        <v>491223</v>
      </c>
      <c r="K35" s="49">
        <f>K33+K31</f>
        <v>503110</v>
      </c>
    </row>
    <row r="36" spans="1:11">
      <c r="A36" s="25"/>
      <c r="B36" s="26"/>
      <c r="C36" s="26"/>
      <c r="D36" s="22"/>
      <c r="E36" s="22"/>
      <c r="K36"/>
    </row>
    <row r="37" spans="1:11">
      <c r="A37" s="27" t="s">
        <v>34</v>
      </c>
      <c r="B37" s="7"/>
      <c r="C37" s="7"/>
      <c r="D37" s="11"/>
      <c r="E37" s="11"/>
      <c r="K37"/>
    </row>
    <row r="38" spans="1:11">
      <c r="A38" s="4" t="s">
        <v>35</v>
      </c>
      <c r="B38" s="26"/>
      <c r="C38" s="26"/>
      <c r="D38" s="11"/>
      <c r="E38" s="11"/>
      <c r="K38"/>
    </row>
    <row r="39" spans="1:11">
      <c r="A39" s="9" t="s">
        <v>36</v>
      </c>
      <c r="B39" s="10">
        <v>73541</v>
      </c>
      <c r="C39" s="10">
        <v>25115</v>
      </c>
      <c r="D39" s="11">
        <v>31182</v>
      </c>
      <c r="E39" s="11">
        <v>23280</v>
      </c>
      <c r="F39" s="11">
        <v>56844</v>
      </c>
      <c r="G39" s="11">
        <v>56844</v>
      </c>
      <c r="H39" s="11">
        <v>45820</v>
      </c>
      <c r="I39" s="11">
        <v>38876</v>
      </c>
      <c r="J39" s="41">
        <v>25924</v>
      </c>
      <c r="K39" s="51">
        <v>50526</v>
      </c>
    </row>
    <row r="40" spans="1:11">
      <c r="A40" s="12" t="s">
        <v>37</v>
      </c>
      <c r="B40" s="10">
        <v>5711</v>
      </c>
      <c r="C40" s="10">
        <v>5461</v>
      </c>
      <c r="D40" s="11">
        <v>6433</v>
      </c>
      <c r="E40" s="11">
        <v>6531</v>
      </c>
      <c r="F40" s="11">
        <v>5792</v>
      </c>
      <c r="G40" s="11">
        <v>5878</v>
      </c>
      <c r="H40" s="11">
        <v>5728</v>
      </c>
      <c r="I40" s="11">
        <v>7952</v>
      </c>
      <c r="J40" s="41">
        <v>11752</v>
      </c>
      <c r="K40" s="51">
        <v>13704</v>
      </c>
    </row>
    <row r="41" spans="1:11">
      <c r="A41" s="9" t="s">
        <v>38</v>
      </c>
      <c r="B41" s="10">
        <v>1563</v>
      </c>
      <c r="C41" s="10">
        <v>1663</v>
      </c>
      <c r="D41" s="11">
        <v>2610</v>
      </c>
      <c r="E41" s="11">
        <v>2389</v>
      </c>
      <c r="F41" s="11">
        <v>2614</v>
      </c>
      <c r="G41" s="11">
        <v>2614</v>
      </c>
      <c r="H41" s="11">
        <v>3786</v>
      </c>
      <c r="I41" s="11">
        <v>4199</v>
      </c>
      <c r="J41" s="41">
        <v>4539</v>
      </c>
      <c r="K41" s="51">
        <v>5458</v>
      </c>
    </row>
    <row r="42" spans="1:11">
      <c r="A42" s="28" t="s">
        <v>39</v>
      </c>
      <c r="B42" s="10">
        <v>566</v>
      </c>
      <c r="C42" s="10">
        <v>419</v>
      </c>
      <c r="D42" s="11">
        <v>415</v>
      </c>
      <c r="E42" s="11">
        <v>1534</v>
      </c>
      <c r="F42" s="11">
        <v>2509</v>
      </c>
      <c r="G42" s="11">
        <v>2509</v>
      </c>
      <c r="H42" s="11">
        <v>2103</v>
      </c>
      <c r="I42" s="11">
        <v>1957</v>
      </c>
      <c r="J42" s="41">
        <v>2582</v>
      </c>
      <c r="K42" s="51">
        <v>1950</v>
      </c>
    </row>
    <row r="43" spans="1:11">
      <c r="A43" s="28" t="s">
        <v>40</v>
      </c>
      <c r="B43" s="11">
        <v>0</v>
      </c>
      <c r="C43" s="11">
        <v>0</v>
      </c>
      <c r="D43" s="11">
        <v>0</v>
      </c>
      <c r="E43" s="11">
        <v>363</v>
      </c>
      <c r="F43" s="11">
        <v>2567</v>
      </c>
      <c r="G43" s="11">
        <v>5612</v>
      </c>
      <c r="H43" s="11">
        <v>0</v>
      </c>
      <c r="I43" s="11">
        <v>0</v>
      </c>
      <c r="J43" s="2">
        <v>0</v>
      </c>
      <c r="K43" s="51">
        <v>0</v>
      </c>
    </row>
    <row r="44" spans="1:11">
      <c r="A44" s="9" t="s">
        <v>41</v>
      </c>
      <c r="B44" s="10">
        <v>926</v>
      </c>
      <c r="C44" s="10">
        <v>24</v>
      </c>
      <c r="D44" s="11">
        <v>798</v>
      </c>
      <c r="E44" s="11">
        <v>1368</v>
      </c>
      <c r="F44" s="11">
        <v>45</v>
      </c>
      <c r="G44" s="11">
        <v>45</v>
      </c>
      <c r="H44" s="11">
        <v>35</v>
      </c>
      <c r="I44" s="11">
        <v>165</v>
      </c>
      <c r="J44" s="2">
        <v>34</v>
      </c>
      <c r="K44" s="51">
        <v>173</v>
      </c>
    </row>
    <row r="45" spans="1:11">
      <c r="A45" s="15"/>
      <c r="B45" s="21">
        <v>82307</v>
      </c>
      <c r="C45" s="21">
        <v>32682</v>
      </c>
      <c r="D45" s="21">
        <v>41438</v>
      </c>
      <c r="E45" s="21">
        <v>35102</v>
      </c>
      <c r="F45" s="21">
        <v>70371</v>
      </c>
      <c r="G45" s="21">
        <v>70457</v>
      </c>
      <c r="H45" s="21">
        <v>65030</v>
      </c>
      <c r="I45" s="21">
        <v>62492</v>
      </c>
      <c r="J45" s="42">
        <v>53842</v>
      </c>
      <c r="K45" s="52">
        <v>80061</v>
      </c>
    </row>
    <row r="46" spans="1:11">
      <c r="A46" s="29"/>
      <c r="B46" s="30"/>
      <c r="C46" s="30"/>
      <c r="D46" s="31"/>
      <c r="E46" s="31"/>
      <c r="K46"/>
    </row>
    <row r="47" spans="1:11">
      <c r="A47" s="4" t="s">
        <v>42</v>
      </c>
      <c r="B47" s="32"/>
      <c r="C47" s="32"/>
      <c r="D47" s="33"/>
      <c r="E47" s="33"/>
      <c r="K47"/>
    </row>
    <row r="48" spans="1:11">
      <c r="A48" s="34" t="s">
        <v>43</v>
      </c>
      <c r="B48" s="10">
        <v>92445</v>
      </c>
      <c r="C48" s="10">
        <v>94995</v>
      </c>
      <c r="D48" s="11">
        <v>114465</v>
      </c>
      <c r="E48" s="11">
        <v>169880</v>
      </c>
      <c r="F48" s="11">
        <v>203994</v>
      </c>
      <c r="G48" s="11">
        <v>203994</v>
      </c>
      <c r="H48" s="11">
        <v>90761</v>
      </c>
      <c r="I48" s="11">
        <v>190785</v>
      </c>
      <c r="J48" s="41">
        <v>170842</v>
      </c>
      <c r="K48" s="51">
        <v>194165</v>
      </c>
    </row>
    <row r="49" spans="1:11">
      <c r="A49" s="28" t="s">
        <v>44</v>
      </c>
      <c r="B49" s="10">
        <v>8767</v>
      </c>
      <c r="C49" s="10">
        <v>61290</v>
      </c>
      <c r="D49" s="11">
        <v>50795</v>
      </c>
      <c r="E49" s="11">
        <v>24535</v>
      </c>
      <c r="F49" s="11">
        <v>9559</v>
      </c>
      <c r="G49" s="11">
        <v>9559</v>
      </c>
      <c r="H49" s="11">
        <v>7431</v>
      </c>
      <c r="I49" s="11">
        <v>14784</v>
      </c>
      <c r="J49" s="41">
        <v>9478</v>
      </c>
      <c r="K49" s="51">
        <v>14478</v>
      </c>
    </row>
    <row r="50" spans="1:11">
      <c r="A50" s="28" t="s">
        <v>45</v>
      </c>
      <c r="B50" s="10">
        <v>40938</v>
      </c>
      <c r="C50" s="10">
        <v>50375</v>
      </c>
      <c r="D50" s="11">
        <v>59326</v>
      </c>
      <c r="E50" s="11">
        <v>65536</v>
      </c>
      <c r="F50" s="11">
        <v>55242</v>
      </c>
      <c r="G50" s="11">
        <v>54998</v>
      </c>
      <c r="H50" s="11">
        <v>7909</v>
      </c>
      <c r="I50" s="11">
        <v>87440</v>
      </c>
      <c r="J50" s="41">
        <v>92053</v>
      </c>
      <c r="K50" s="51">
        <v>135168</v>
      </c>
    </row>
    <row r="51" spans="1:11">
      <c r="A51" s="28" t="s">
        <v>46</v>
      </c>
      <c r="B51" s="10">
        <v>3315</v>
      </c>
      <c r="C51" s="10">
        <v>3994</v>
      </c>
      <c r="D51" s="11">
        <v>2605</v>
      </c>
      <c r="E51" s="11">
        <v>3360</v>
      </c>
      <c r="F51" s="11">
        <v>1560</v>
      </c>
      <c r="G51" s="11">
        <v>1560</v>
      </c>
      <c r="H51" s="11">
        <v>4154</v>
      </c>
      <c r="I51" s="11">
        <v>2366</v>
      </c>
      <c r="J51" s="2">
        <v>566</v>
      </c>
      <c r="K51" s="51">
        <v>757</v>
      </c>
    </row>
    <row r="52" spans="1:11">
      <c r="A52" s="35" t="s">
        <v>47</v>
      </c>
      <c r="B52" s="10">
        <v>4326</v>
      </c>
      <c r="C52" s="10">
        <v>3495</v>
      </c>
      <c r="D52" s="11">
        <v>3950</v>
      </c>
      <c r="E52" s="11">
        <v>5487</v>
      </c>
      <c r="F52" s="11">
        <v>6624</v>
      </c>
      <c r="G52" s="11">
        <v>6613</v>
      </c>
      <c r="H52" s="11">
        <v>4564</v>
      </c>
      <c r="I52" s="11">
        <v>8894</v>
      </c>
      <c r="J52" s="41">
        <v>10093</v>
      </c>
      <c r="K52" s="51">
        <v>12895</v>
      </c>
    </row>
    <row r="53" spans="1:11">
      <c r="A53" s="28" t="s">
        <v>48</v>
      </c>
      <c r="B53" s="10">
        <v>1667</v>
      </c>
      <c r="C53" s="10">
        <v>5013</v>
      </c>
      <c r="D53" s="11">
        <v>3200</v>
      </c>
      <c r="E53" s="11">
        <v>3046</v>
      </c>
      <c r="F53" s="11">
        <v>2408</v>
      </c>
      <c r="G53" s="11">
        <v>2406</v>
      </c>
      <c r="H53" s="11">
        <v>938</v>
      </c>
      <c r="I53" s="11">
        <v>6368</v>
      </c>
      <c r="J53" s="41">
        <v>5949</v>
      </c>
      <c r="K53" s="51">
        <v>7375</v>
      </c>
    </row>
    <row r="54" spans="1:11">
      <c r="A54" s="28" t="s">
        <v>49</v>
      </c>
      <c r="B54" s="10">
        <v>2490</v>
      </c>
      <c r="C54" s="10">
        <v>2693</v>
      </c>
      <c r="D54" s="11">
        <v>2132</v>
      </c>
      <c r="E54" s="11">
        <v>3830</v>
      </c>
      <c r="F54" s="11">
        <v>4590</v>
      </c>
      <c r="G54" s="11">
        <v>4590</v>
      </c>
      <c r="H54" s="11">
        <v>1151</v>
      </c>
      <c r="I54" s="11">
        <v>4858</v>
      </c>
      <c r="J54" s="41">
        <v>5142</v>
      </c>
      <c r="K54" s="51">
        <v>13321</v>
      </c>
    </row>
    <row r="55" spans="1:11">
      <c r="A55" s="4"/>
      <c r="B55" s="21">
        <v>153948</v>
      </c>
      <c r="C55" s="21">
        <v>221855</v>
      </c>
      <c r="D55" s="21">
        <v>236473</v>
      </c>
      <c r="E55" s="21">
        <v>275674</v>
      </c>
      <c r="F55" s="21">
        <v>283977</v>
      </c>
      <c r="G55" s="21">
        <v>283720</v>
      </c>
      <c r="H55" s="21">
        <v>116908</v>
      </c>
      <c r="I55" s="21">
        <v>315495</v>
      </c>
      <c r="J55" s="42">
        <v>314156</v>
      </c>
      <c r="K55" s="53">
        <f>SUM(K47:K54)</f>
        <v>378159</v>
      </c>
    </row>
    <row r="56" spans="1:11">
      <c r="A56" s="4"/>
      <c r="B56" s="22"/>
      <c r="C56" s="22"/>
      <c r="D56" s="22"/>
      <c r="E56" s="22"/>
      <c r="F56" s="22"/>
      <c r="G56" s="22"/>
      <c r="H56" s="22"/>
      <c r="I56" s="22"/>
      <c r="K56"/>
    </row>
    <row r="57" spans="1:11">
      <c r="A57" s="27" t="s">
        <v>50</v>
      </c>
      <c r="B57" s="21">
        <v>236255</v>
      </c>
      <c r="C57" s="21">
        <v>254537</v>
      </c>
      <c r="D57" s="21">
        <v>277911</v>
      </c>
      <c r="E57" s="21">
        <v>310776</v>
      </c>
      <c r="F57" s="21">
        <v>354348</v>
      </c>
      <c r="G57" s="21">
        <v>354177</v>
      </c>
      <c r="H57" s="21">
        <v>165393</v>
      </c>
      <c r="I57" s="21">
        <v>377987</v>
      </c>
      <c r="J57" s="42">
        <v>367998</v>
      </c>
      <c r="K57" s="49">
        <f>K44+K55</f>
        <v>378332</v>
      </c>
    </row>
    <row r="58" spans="1:11">
      <c r="A58" s="36"/>
      <c r="B58" s="22"/>
      <c r="C58" s="22"/>
      <c r="D58" s="22"/>
      <c r="E58" s="22"/>
      <c r="F58" s="22"/>
      <c r="G58" s="22"/>
      <c r="H58" s="22"/>
      <c r="I58" s="22"/>
      <c r="K58"/>
    </row>
    <row r="59" spans="1:11" ht="15.75" thickBot="1">
      <c r="A59" s="4" t="s">
        <v>51</v>
      </c>
      <c r="B59" s="18">
        <v>475877</v>
      </c>
      <c r="C59" s="18">
        <v>540158</v>
      </c>
      <c r="D59" s="18">
        <v>625190</v>
      </c>
      <c r="E59" s="18">
        <v>676588</v>
      </c>
      <c r="F59" s="18">
        <v>745418</v>
      </c>
      <c r="G59" s="18">
        <v>746292</v>
      </c>
      <c r="H59" s="18">
        <v>571917</v>
      </c>
      <c r="I59" s="18">
        <v>835627</v>
      </c>
      <c r="J59" s="43">
        <v>859221</v>
      </c>
      <c r="K59" s="47">
        <f>K57+K34</f>
        <v>378332</v>
      </c>
    </row>
    <row r="60" spans="1:11" ht="15.75" thickTop="1">
      <c r="K60"/>
    </row>
    <row r="61" spans="1:11">
      <c r="A61" s="37" t="s">
        <v>52</v>
      </c>
      <c r="B61" s="38">
        <f>(B49+B48+B39)/B35</f>
        <v>0.72928612564789541</v>
      </c>
      <c r="C61" s="38">
        <f t="shared" ref="C61:E61" si="0">(C49+C48+C39)/C35</f>
        <v>0.63510736255387379</v>
      </c>
      <c r="D61" s="38">
        <f t="shared" si="0"/>
        <v>0.56566046320105734</v>
      </c>
      <c r="E61" s="38">
        <f t="shared" si="0"/>
        <v>0.59510076214011565</v>
      </c>
      <c r="F61" s="38">
        <f>(F49+F48+F39)/F35</f>
        <v>0.69142864448819907</v>
      </c>
      <c r="G61" s="38">
        <f>(G49+G48+G39)/G35</f>
        <v>0.68958596330158239</v>
      </c>
      <c r="H61" s="38">
        <f>(H49+H48+H39)/H35</f>
        <v>0.33364146261789418</v>
      </c>
      <c r="I61" s="38">
        <f>(I49+I48+I39)/I35</f>
        <v>0.53414255746875272</v>
      </c>
      <c r="J61" s="38">
        <f>(J49+J48+J39)/J35</f>
        <v>0.41985819067918234</v>
      </c>
      <c r="K61" s="38">
        <f t="shared" ref="K61" si="1">(K49+K48+K39)/K35</f>
        <v>0.51513386734511335</v>
      </c>
    </row>
    <row r="62" spans="1:11">
      <c r="A62" s="39" t="s">
        <v>53</v>
      </c>
      <c r="B62" s="38">
        <f>B57/B24</f>
        <v>0.49646232114601041</v>
      </c>
      <c r="C62" s="38">
        <f t="shared" ref="C62:K62" si="2">C57/C24</f>
        <v>0.47122693730352971</v>
      </c>
      <c r="D62" s="38">
        <f t="shared" si="2"/>
        <v>0.44452246517058813</v>
      </c>
      <c r="E62" s="38">
        <f t="shared" si="2"/>
        <v>0.45932827658782005</v>
      </c>
      <c r="F62" s="38">
        <f t="shared" si="2"/>
        <v>0.47536818268407793</v>
      </c>
      <c r="G62" s="38">
        <f t="shared" si="2"/>
        <v>0.47458233506455916</v>
      </c>
      <c r="H62" s="38">
        <f t="shared" si="2"/>
        <v>0.20234950688983963</v>
      </c>
      <c r="I62" s="38">
        <f t="shared" si="2"/>
        <v>0.45233938108749477</v>
      </c>
      <c r="J62" s="38">
        <f t="shared" si="2"/>
        <v>0.41106944542185675</v>
      </c>
      <c r="K62" s="38">
        <f t="shared" si="2"/>
        <v>0.38576452510520193</v>
      </c>
    </row>
    <row r="63" spans="1:11">
      <c r="A63" s="39" t="s">
        <v>54</v>
      </c>
      <c r="B63" s="38">
        <f>B22/B55</f>
        <v>1.5954673006469717</v>
      </c>
      <c r="C63" s="38">
        <f t="shared" ref="C63:K63" si="3">C22/C55</f>
        <v>1.3972910234161953</v>
      </c>
      <c r="D63" s="38">
        <f t="shared" si="3"/>
        <v>1.5254976255217298</v>
      </c>
      <c r="E63" s="38">
        <f t="shared" si="3"/>
        <v>1.3873560800075451</v>
      </c>
      <c r="F63" s="38">
        <f t="shared" si="3"/>
        <v>1.3756994404476419</v>
      </c>
      <c r="G63" s="38">
        <f t="shared" si="3"/>
        <v>1.3810023967291696</v>
      </c>
      <c r="H63" s="38">
        <f t="shared" si="3"/>
        <v>3.6509477537893043</v>
      </c>
      <c r="I63" s="38">
        <f t="shared" si="3"/>
        <v>1.3760693513367883</v>
      </c>
      <c r="J63" s="38">
        <f t="shared" si="3"/>
        <v>1.4089242287271293</v>
      </c>
      <c r="K63" s="38">
        <f t="shared" si="3"/>
        <v>1.3548904032430802</v>
      </c>
    </row>
    <row r="64" spans="1:11">
      <c r="A64" s="39" t="s">
        <v>55</v>
      </c>
      <c r="B64" s="38">
        <f>(B22-B17)/B55</f>
        <v>0.90641645230857171</v>
      </c>
      <c r="C64" s="38">
        <f t="shared" ref="C64:I64" si="4">(C22-C17)/C55</f>
        <v>0.89583286380744176</v>
      </c>
      <c r="D64" s="38">
        <f t="shared" si="4"/>
        <v>1.0532026912163335</v>
      </c>
      <c r="E64" s="38">
        <f t="shared" si="4"/>
        <v>0.93021467385389989</v>
      </c>
      <c r="F64" s="38">
        <f t="shared" si="4"/>
        <v>0.91457054620620681</v>
      </c>
      <c r="G64" s="38">
        <f t="shared" si="4"/>
        <v>0.91556816579726485</v>
      </c>
      <c r="H64" s="38">
        <f t="shared" si="4"/>
        <v>2.317334998460328</v>
      </c>
      <c r="I64" s="38">
        <f t="shared" si="4"/>
        <v>0.8590120287167784</v>
      </c>
      <c r="J64" s="38">
        <f>(J22-J17)/J55</f>
        <v>0.8620908083881893</v>
      </c>
      <c r="K64" s="38">
        <f>(K22-K17)/K55</f>
        <v>0.77812507437347778</v>
      </c>
    </row>
    <row r="65" spans="1:11">
      <c r="A65" s="39" t="s">
        <v>56</v>
      </c>
      <c r="B65" s="40">
        <f>[2]CFS!B15/[2]SFP!B57</f>
        <v>-1.2901314257899303E-2</v>
      </c>
      <c r="C65" s="40">
        <f>[2]CFS!C15/[2]SFP!C57</f>
        <v>0.12696385987106001</v>
      </c>
      <c r="D65" s="40">
        <f>[2]CFS!D15/[2]SFP!D57</f>
        <v>0.2546498699223852</v>
      </c>
      <c r="E65" s="40">
        <f>[2]CFS!E15/[2]SFP!E57</f>
        <v>0.16853618040003088</v>
      </c>
      <c r="F65" s="40">
        <f>[2]CFS!F15/[2]SFP!F57</f>
        <v>1.6179010464289344E-2</v>
      </c>
      <c r="G65" s="40">
        <f>[2]CFS!G15/[2]SFP!G57</f>
        <v>0.14851896085855376</v>
      </c>
      <c r="H65" s="40">
        <f>[2]CFS!H15/[2]SFP!H57</f>
        <v>0.22765776060655529</v>
      </c>
      <c r="I65" s="40">
        <f>[2]CFS!I15/[2]SFP!I57</f>
        <v>0.17807490733808307</v>
      </c>
      <c r="J65" s="40">
        <v>-0.187</v>
      </c>
      <c r="K65" s="54">
        <f>(-58344)/477623</f>
        <v>-0.12215492135010249</v>
      </c>
    </row>
  </sheetData>
  <mergeCells count="10">
    <mergeCell ref="K2:K3"/>
    <mergeCell ref="J2:J3"/>
    <mergeCell ref="H2:H3"/>
    <mergeCell ref="I2:I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Kancheva</dc:creator>
  <cp:lastModifiedBy>Lyubima Dasheva</cp:lastModifiedBy>
  <dcterms:created xsi:type="dcterms:W3CDTF">2016-09-28T08:41:12Z</dcterms:created>
  <dcterms:modified xsi:type="dcterms:W3CDTF">2018-06-01T07:09:15Z</dcterms:modified>
</cp:coreProperties>
</file>