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7890" firstSheet="1" activeTab="4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</externalReferences>
  <definedNames>
    <definedName name="AS2DocOpenMode" hidden="1">"AS2DocumentEdit"</definedName>
    <definedName name="_xlnm.Print_Area" localSheetId="0">'Cover '!$A$1:$I$38</definedName>
    <definedName name="_xlnm.Print_Area" localSheetId="3">'SCF'!$A$1:$E$67</definedName>
    <definedName name="_xlnm.Print_Area" localSheetId="1">'SCI'!$A$1:$G$64</definedName>
    <definedName name="_xlnm.Print_Area" localSheetId="4">'SEQ'!$A$1:$U$70</definedName>
    <definedName name="_xlnm.Print_Area" localSheetId="2">'SFP'!$A$1:$H$77</definedName>
    <definedName name="_xlnm.Print_Titles" localSheetId="1">'SCI'!$1:$2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Z_0C92A18C_82C1_43C8_B8D2_6F7E21DEB0D9_.wvu.Cols" localSheetId="3" hidden="1">'SCF'!$G:$IV</definedName>
    <definedName name="Z_0C92A18C_82C1_43C8_B8D2_6F7E21DEB0D9_.wvu.Cols" localSheetId="4" hidden="1">'SEQ'!#REF!</definedName>
    <definedName name="Z_0C92A18C_82C1_43C8_B8D2_6F7E21DEB0D9_.wvu.Rows" localSheetId="3" hidden="1">'SCF'!#REF!</definedName>
    <definedName name="Z_2BD2C2C3_AF9C_11D6_9CEF_00D009775214_.wvu.Cols" localSheetId="3" hidden="1">'SCF'!$G:$IV</definedName>
    <definedName name="Z_2BD2C2C3_AF9C_11D6_9CEF_00D009775214_.wvu.Cols" localSheetId="4" hidden="1">'SEQ'!#REF!</definedName>
    <definedName name="Z_2BD2C2C3_AF9C_11D6_9CEF_00D009775214_.wvu.PrintArea" localSheetId="3" hidden="1">'SCF'!$A$1:$F$40</definedName>
    <definedName name="Z_2BD2C2C3_AF9C_11D6_9CEF_00D009775214_.wvu.Rows" localSheetId="3" hidden="1">'SCF'!#REF!</definedName>
    <definedName name="Z_3DF3D3DF_0C20_498D_AC7F_CE0D39724717_.wvu.Cols" localSheetId="3" hidden="1">'SCF'!$G:$IV</definedName>
    <definedName name="Z_3DF3D3DF_0C20_498D_AC7F_CE0D39724717_.wvu.Cols" localSheetId="4" hidden="1">'SEQ'!#REF!</definedName>
    <definedName name="Z_3DF3D3DF_0C20_498D_AC7F_CE0D39724717_.wvu.Rows" localSheetId="3" hidden="1">'SCF'!#REF!,'SCF'!$54:$55</definedName>
    <definedName name="Z_92AC9888_5B7E_11D6_9CEE_00D009757B57_.wvu.Cols" localSheetId="3" hidden="1">'SCF'!$G:$G</definedName>
    <definedName name="Z_9656BBF7_C4A3_41EC_B0C6_A21B380E3C2F_.wvu.Cols" localSheetId="3" hidden="1">'SCF'!$G:$G</definedName>
    <definedName name="Z_9656BBF7_C4A3_41EC_B0C6_A21B380E3C2F_.wvu.Cols" localSheetId="4" hidden="1">'SEQ'!#REF!</definedName>
    <definedName name="Z_9656BBF7_C4A3_41EC_B0C6_A21B380E3C2F_.wvu.PrintArea" localSheetId="4" hidden="1">'SEQ'!$A$1:$Q$61</definedName>
    <definedName name="Z_9656BBF7_C4A3_41EC_B0C6_A21B380E3C2F_.wvu.Rows" localSheetId="3" hidden="1">'SCF'!#REF!,'SCF'!$54:$55</definedName>
  </definedNames>
  <calcPr fullCalcOnLoad="1"/>
</workbook>
</file>

<file path=xl/sharedStrings.xml><?xml version="1.0" encoding="utf-8"?>
<sst xmlns="http://schemas.openxmlformats.org/spreadsheetml/2006/main" count="255" uniqueCount="217">
  <si>
    <t>Весела Стоева</t>
  </si>
  <si>
    <t>Андрей Брешков</t>
  </si>
  <si>
    <t>Финансов директор:</t>
  </si>
  <si>
    <t>Борис Борисов</t>
  </si>
  <si>
    <t>Галина Ангелова</t>
  </si>
  <si>
    <t>гр. София</t>
  </si>
  <si>
    <t>ул. Илиенско шосе 16</t>
  </si>
  <si>
    <t>Венцислав Стоев</t>
  </si>
  <si>
    <t>Стефан Йовков</t>
  </si>
  <si>
    <t>Банка ДСК ЕАД</t>
  </si>
  <si>
    <t>Приложения</t>
  </si>
  <si>
    <t xml:space="preserve">Изпълнителен директор: </t>
  </si>
  <si>
    <t>д.и.н.Огнян Донев</t>
  </si>
  <si>
    <t>АКТИВ</t>
  </si>
  <si>
    <t>BGN'000</t>
  </si>
  <si>
    <t>Людмила Бонджова</t>
  </si>
  <si>
    <t xml:space="preserve">Съставител: </t>
  </si>
  <si>
    <t>-</t>
  </si>
  <si>
    <t>2017   BGN'000</t>
  </si>
  <si>
    <t>ИНГ Банк Н.В. - клон София</t>
  </si>
  <si>
    <t>Уникредит  Булбанк АД</t>
  </si>
  <si>
    <t>Сосиете Женерал Експресбанк АД</t>
  </si>
  <si>
    <t>Друг всеобхватен доход за периода, нетно от данък</t>
  </si>
  <si>
    <t>2018   BGN'000</t>
  </si>
  <si>
    <t>14,15</t>
  </si>
  <si>
    <t xml:space="preserve">ГРУППА СОФАРМА </t>
  </si>
  <si>
    <t>Совет  директоров:</t>
  </si>
  <si>
    <t>д-р эк.н. Огнян Донев</t>
  </si>
  <si>
    <t>Александр Чаушев</t>
  </si>
  <si>
    <t>Огняна Палавеев</t>
  </si>
  <si>
    <t>Исполнительный директор:</t>
  </si>
  <si>
    <t>Финансовый директор:</t>
  </si>
  <si>
    <t xml:space="preserve">Компилятор: </t>
  </si>
  <si>
    <t>Начальник юридического отдела:</t>
  </si>
  <si>
    <t>Юридический адрес:</t>
  </si>
  <si>
    <t>Адвокаты:</t>
  </si>
  <si>
    <t>Юридическая фирма "Гачев, Балева, Партнеры"</t>
  </si>
  <si>
    <t>Обслуживающие банки:</t>
  </si>
  <si>
    <t>Райфайзенбанк (Болгария)  ЕАД</t>
  </si>
  <si>
    <t>Юробанк Болгария АД</t>
  </si>
  <si>
    <t>Аудиторы:</t>
  </si>
  <si>
    <t>Бейкър Тили Клиту и партнеры ООД</t>
  </si>
  <si>
    <t>ГРУППА СОФАРМА</t>
  </si>
  <si>
    <t>Консолидированный отчет о совокупном доходе</t>
  </si>
  <si>
    <t>по состоянию на  31 марш 2018 года</t>
  </si>
  <si>
    <t>Доходы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</si>
  <si>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</si>
  <si>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</si>
  <si>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материалы</t>
  </si>
  <si>
    <t>Расходы на внешние  услуги</t>
  </si>
  <si>
    <t>Расходы на персонал</t>
  </si>
  <si>
    <t>Расходы на амортизацию</t>
  </si>
  <si>
    <t>Балансовая стоимость проданных готовых изделий</t>
  </si>
  <si>
    <t xml:space="preserve">Прочие операционные расходы </t>
  </si>
  <si>
    <t xml:space="preserve">Прибыль от операционной деятельности </t>
  </si>
  <si>
    <t>Финансовые доходы</t>
  </si>
  <si>
    <t>Финансовые расходы</t>
  </si>
  <si>
    <t>Финансовые доходы / (Расходы), нетто</t>
  </si>
  <si>
    <t>Убыток / (прибыль) от ассоциированных компаний и совместных предприятий, нетто</t>
  </si>
  <si>
    <t>Прибыль до налогообложения прибыли</t>
  </si>
  <si>
    <t>Расходы по налогу на прибыль</t>
  </si>
  <si>
    <t xml:space="preserve">Чистая прибыль  полученной за отчетный период  </t>
  </si>
  <si>
    <t>Компоненты, которые могут быть реклассифицированы в составе прибыли или убытка:</t>
  </si>
  <si>
    <t>Чистое изменение справедливой стоимости финансовых активов, имеющихся в наличии для продажи</t>
  </si>
  <si>
    <t>Курсовые разницы при переводе иностранных операций</t>
  </si>
  <si>
    <t>Подоходный налог, связанный с компонентами прочего совокупного дохода, который может быть реклассифицирован</t>
  </si>
  <si>
    <t xml:space="preserve">Прочий совокупный доход за год, за вычетом налога </t>
  </si>
  <si>
    <t>Чистая прибыль за год, относящаяся к:</t>
  </si>
  <si>
    <t>Собственный капитал материнской компании</t>
  </si>
  <si>
    <t>Неконтролирующее участие</t>
  </si>
  <si>
    <t>Общий совокупный доход за год, относящийся к:</t>
  </si>
  <si>
    <t>Приложения на страницах с 5 до 103 являются неотъемлемой частью финансового отчета.</t>
  </si>
  <si>
    <t xml:space="preserve">Исполнительный директор: </t>
  </si>
  <si>
    <t>д-р эк. н.Огнян Донев</t>
  </si>
  <si>
    <t xml:space="preserve">Финансовый директор: </t>
  </si>
  <si>
    <t>Гл. бухгалтер (составитель):</t>
  </si>
  <si>
    <t>Консолидированный отчет о финансовом состоянии</t>
  </si>
  <si>
    <t>Нетекущие активы</t>
  </si>
  <si>
    <t>Недвижимость, машины и оборудование</t>
  </si>
  <si>
    <t>Нематериальные активы</t>
  </si>
  <si>
    <t>Доброе имя</t>
  </si>
  <si>
    <t xml:space="preserve">Инвестиционная недвижимость </t>
  </si>
  <si>
    <t>Инвестиции в ассоциированные компани и совместных обществах</t>
  </si>
  <si>
    <t>Инвестиции, имеющиеся в наличии для продажи</t>
  </si>
  <si>
    <t>Долгосрочная дебиторская задолженность от связанных  предприятий</t>
  </si>
  <si>
    <t>Прочая долгосрочная дебиторская задолженность</t>
  </si>
  <si>
    <t>Отложенный налоговый актив</t>
  </si>
  <si>
    <t>Текущие активы</t>
  </si>
  <si>
    <t>Материальные запасы</t>
  </si>
  <si>
    <t>Торговая дебиторская задолженность</t>
  </si>
  <si>
    <t>Дебиторская задолженность связанных предприятий</t>
  </si>
  <si>
    <t>Прочая текущая дебиторская задолженность активы</t>
  </si>
  <si>
    <t>Денежные средства и их эквиваленты</t>
  </si>
  <si>
    <t>ИТОГО АКТИВЬІ</t>
  </si>
  <si>
    <t>СОБСТВЕННЬІЙ КАПИТАЛ И ПАССИВЬІ</t>
  </si>
  <si>
    <t xml:space="preserve">Собственный капитал, приходящийся на акционеров материнской организации </t>
  </si>
  <si>
    <t>Основной акционерный капитал</t>
  </si>
  <si>
    <t>Резервы</t>
  </si>
  <si>
    <t xml:space="preserve">Нераспределенная прибыль </t>
  </si>
  <si>
    <t>Неконтрольную долю участия</t>
  </si>
  <si>
    <t>ИТОГО СОБСТВЕННЬІЙ КАПИТАЛ</t>
  </si>
  <si>
    <t>ПАССИВЬІ</t>
  </si>
  <si>
    <t xml:space="preserve">Долгосрочне обязательства </t>
  </si>
  <si>
    <t xml:space="preserve">Долгосрочные банковские займы </t>
  </si>
  <si>
    <t xml:space="preserve">Пассивы по отсроченным налогам </t>
  </si>
  <si>
    <t xml:space="preserve">Долгосрочные oбязательства перед персоналом </t>
  </si>
  <si>
    <t>Обязательства по финансовому лизингу</t>
  </si>
  <si>
    <t>Правительственные финансирования</t>
  </si>
  <si>
    <t>Прочие долгосрочные обязательства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</si>
  <si>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</si>
  <si>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</si>
  <si>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</si>
  <si>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</si>
  <si>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Задолженность перед связанными предприятиями</t>
  </si>
  <si>
    <t>Обязательства по договору факторинга</t>
  </si>
  <si>
    <t xml:space="preserve">Обязательства перед персоналом  и по социальному страхованию </t>
  </si>
  <si>
    <t xml:space="preserve">Обязательства по налогам </t>
  </si>
  <si>
    <t xml:space="preserve">Прочие текущие обязательства </t>
  </si>
  <si>
    <t>ИТОГО ПАССИВЬІ</t>
  </si>
  <si>
    <t>ИТОГО СОБСТВЕННЬІЙ КАПИТАЛ И ПАССИВЬІ</t>
  </si>
  <si>
    <t xml:space="preserve">Исполнительный директор : </t>
  </si>
  <si>
    <t>31 декабрь 2017               BGN'000</t>
  </si>
  <si>
    <t>31 марш 2018              BGN'000</t>
  </si>
  <si>
    <t>Консолидированный отчет о движении денежных средств</t>
  </si>
  <si>
    <t>по состоянию на  31 марш 2017 года</t>
  </si>
  <si>
    <t>Денежные потоки от операционной деятельности</t>
  </si>
  <si>
    <t>Поступления от клиентов</t>
  </si>
  <si>
    <t>Курсовые разницы, нетто</t>
  </si>
  <si>
    <t>Платежи поставщикам</t>
  </si>
  <si>
    <t>Платежи персоналу и социальному обеспечению</t>
  </si>
  <si>
    <t>Уплаченные налоги (без учета налогов на прибыль)</t>
  </si>
  <si>
    <t>Возвращенные налоги (без учета налогов на прибыль)</t>
  </si>
  <si>
    <t>Уплачивать налоги на прибыль</t>
  </si>
  <si>
    <t>Уплаченные проценты и банковские сборы по займам оборотного капитала</t>
  </si>
  <si>
    <t>Другие поступления / (платежи), нетто</t>
  </si>
  <si>
    <t>Чистые денежные средства, использованные в операционной деятельности</t>
  </si>
  <si>
    <t>Денежные потоки от инвестиционной деятельности</t>
  </si>
  <si>
    <t>Приобретение основных средств</t>
  </si>
  <si>
    <t>Поступления от продажи основных средств</t>
  </si>
  <si>
    <t>Покупки нематериальных активов</t>
  </si>
  <si>
    <t>Покупки доступных и доступных для продажи инвестиций</t>
  </si>
  <si>
    <t>Поступления от продажи инвестиций, имеющихся в наличии для продажи</t>
  </si>
  <si>
    <t>Приобретение инвестиций в ассоциированные компании и совместные предприятия</t>
  </si>
  <si>
    <t>Выручка / (платежи) от операций с неконтрольной долей участия, нетто</t>
  </si>
  <si>
    <t>Кредиты дочерним предприятиям</t>
  </si>
  <si>
    <t>Погашение кредитов, предоставленных аффилированным предприятиям</t>
  </si>
  <si>
    <t>Кредиты, предоставленные другим предприятиям</t>
  </si>
  <si>
    <t>Погашение кредитов, предоставленных другим предприятиям</t>
  </si>
  <si>
    <t>Проценты, полученные по кредитам и депозитам</t>
  </si>
  <si>
    <t>Чистые денежные средства, использованные в инвестиционной деятельности</t>
  </si>
  <si>
    <t>Поступления от продажи инвестиций, имеющихся  в наличии для продажи</t>
  </si>
  <si>
    <t>Денежные потоки от финансовой деятельности</t>
  </si>
  <si>
    <t>Поступления от краткосрочных банковских кредитов (включая овердрафты)</t>
  </si>
  <si>
    <t>Погашение краткосрочных банковских кредитов (включая скидки на овердрафт)</t>
  </si>
  <si>
    <t>Поступления от долгосрочных банковских кредитов</t>
  </si>
  <si>
    <t>Погашение долгосрочных банковских кредитов</t>
  </si>
  <si>
    <t>Кредиты, полученные от других предприятий</t>
  </si>
  <si>
    <t>Погашение кредитов другим предприятиям</t>
  </si>
  <si>
    <t>Поступления от факторинга</t>
  </si>
  <si>
    <t>Уплаченные проценты и проценты</t>
  </si>
  <si>
    <t>Проценты и сборы, выплачиваемые по кредитам в инвестиционных целях</t>
  </si>
  <si>
    <t>Платежи по финансовой аренде</t>
  </si>
  <si>
    <t>Выручка от неконтрольной доли участия в выпуске капитала в дочерних компаниях</t>
  </si>
  <si>
    <t>Приобретение выкупленных собственных акций</t>
  </si>
  <si>
    <t>Выплаченные дивиденды</t>
  </si>
  <si>
    <t>Чистые денежные потоки от финансовой деятельности</t>
  </si>
  <si>
    <t>Чистое уменьшение денежных средств и их эквивалентов</t>
  </si>
  <si>
    <t xml:space="preserve">Денежные средства и их эквивалент по состоянию на 1 января </t>
  </si>
  <si>
    <t>Денежные средства и их эквиваленты по состоянию на 31 марш</t>
  </si>
  <si>
    <t xml:space="preserve">             д-р эк.н. Огнян Донев</t>
  </si>
  <si>
    <t>Финансовый директор</t>
  </si>
  <si>
    <t>Консолидированный отчет об изменениях в составе собственных средств</t>
  </si>
  <si>
    <t>Эффекты oбратно выкупленные собственные акции</t>
  </si>
  <si>
    <t>Последствия реструктуризации</t>
  </si>
  <si>
    <t xml:space="preserve">Распределение прибыли на:              </t>
  </si>
  <si>
    <t xml:space="preserve"> *резервный в соответствии с законодательством</t>
  </si>
  <si>
    <t xml:space="preserve"> * дивиденды</t>
  </si>
  <si>
    <t xml:space="preserve"> Эффекты приобретение неконтрольной доли участия:</t>
  </si>
  <si>
    <t xml:space="preserve">* приобретение (выбытие) дочерних и совместных компаний
</t>
  </si>
  <si>
    <t>* распределение дивиденды</t>
  </si>
  <si>
    <t>*эмиссию капитала в дочерних компаний</t>
  </si>
  <si>
    <t>* увеличение участия  в дочерних компаний</t>
  </si>
  <si>
    <t>* уменьшение участия в дочерних компаний</t>
  </si>
  <si>
    <t>Общий совокупный доход за год, в т.ч.:</t>
  </si>
  <si>
    <t xml:space="preserve">   * чистая прибыль за год </t>
  </si>
  <si>
    <t xml:space="preserve">* прочие компоненты совокупного дохода, за вычетом налогов </t>
  </si>
  <si>
    <t xml:space="preserve">Перенос на счет "Нераспределенная прибыль" </t>
  </si>
  <si>
    <t>Сальдо на 1 января 2017 года</t>
  </si>
  <si>
    <t xml:space="preserve">Изменения  собственного капитала за 2017 год </t>
  </si>
  <si>
    <t>Сальдо на 31 декабрь 2017 года</t>
  </si>
  <si>
    <t>Баланс 1 января 2018 года</t>
  </si>
  <si>
    <t>Изменения в капитале за 2018 год</t>
  </si>
  <si>
    <t>Эффект выкупленных акций</t>
  </si>
  <si>
    <t>Распределение прибыли для:</t>
  </si>
  <si>
    <t>* правовые резервы</t>
  </si>
  <si>
    <t>* дивиденды</t>
  </si>
  <si>
    <t>Влияние неконтролируемого участия на:</t>
  </si>
  <si>
    <t>* Приобретение дочерних компаний</t>
  </si>
  <si>
    <t>* распределение дивидендов</t>
  </si>
  <si>
    <t>* выпуск капитала в дочерних компаниях</t>
  </si>
  <si>
    <t>* увеличение участия в дочерних компаниях</t>
  </si>
  <si>
    <t>* уменьшение участия в дочерних компаниях</t>
  </si>
  <si>
    <t>Общий совокупный доход за год, в том числе:</t>
  </si>
  <si>
    <t> * Чистая прибыль за год</t>
  </si>
  <si>
    <t> * Прочие компоненты совокупного дохода, за вычетом налога</t>
  </si>
  <si>
    <t>Перевод на нераспределенную прибыль</t>
  </si>
  <si>
    <t>Остаток на 31 марта 2018 года</t>
  </si>
  <si>
    <t xml:space="preserve">Итого
собственных
средств
</t>
  </si>
  <si>
    <t>Некон-
трольная
доля
участия</t>
  </si>
  <si>
    <t>Законные резервы</t>
  </si>
  <si>
    <t>Резерв по переоценке - недвижимость, машины и оборудование</t>
  </si>
  <si>
    <t xml:space="preserve">Резерв
переоценке
финансовые активы, имеющиеся в наличии для продажи 
</t>
  </si>
  <si>
    <t>Дополнительные резервы</t>
  </si>
  <si>
    <t xml:space="preserve">Нераспределен-ная прибыль </t>
  </si>
  <si>
    <t>Итого</t>
  </si>
  <si>
    <t>Что касается владельцев материнского капитала</t>
  </si>
  <si>
    <t>Обратно вкупленные собственне акции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</si>
</sst>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_-* #,##0.00_-;\-* #,##0.00_-;_-* &quot;-&quot;??_-;_-@_-"/>
  </numFmts>
  <fonts count="10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  <family val="0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Times New Roman Cyr"/>
      <family val="1"/>
    </font>
    <font>
      <i/>
      <sz val="8"/>
      <name val="Times New Roman"/>
      <family val="1"/>
    </font>
    <font>
      <i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name val="Arial Cyr"/>
      <family val="0"/>
    </font>
    <font>
      <u val="single"/>
      <sz val="10"/>
      <color indexed="12"/>
      <name val="Hebar"/>
      <family val="2"/>
    </font>
    <font>
      <sz val="12"/>
      <name val="Hebar"/>
      <family val="0"/>
    </font>
    <font>
      <sz val="8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b/>
      <sz val="10"/>
      <name val="Times New Roman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1"/>
      <color rgb="FFFF0000"/>
      <name val="Times New Roman Cyr"/>
      <family val="1"/>
    </font>
    <font>
      <sz val="10"/>
      <color theme="1"/>
      <name val="Times New Roman Cyr"/>
      <family val="1"/>
    </font>
    <font>
      <sz val="12"/>
      <color rgb="FF222222"/>
      <name val="Times New Roman"/>
      <family val="1"/>
    </font>
    <font>
      <b/>
      <sz val="12"/>
      <color rgb="FF222222"/>
      <name val="Times New Roman"/>
      <family val="1"/>
    </font>
    <font>
      <i/>
      <sz val="12"/>
      <color rgb="FF22222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F5F5F5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1" fillId="0" borderId="0">
      <alignment/>
      <protection/>
    </xf>
    <xf numFmtId="0" fontId="75" fillId="0" borderId="0">
      <alignment/>
      <protection/>
    </xf>
    <xf numFmtId="0" fontId="88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0" fontId="51" fillId="0" borderId="0">
      <alignment/>
      <protection/>
    </xf>
    <xf numFmtId="0" fontId="54" fillId="0" borderId="0">
      <alignment/>
      <protection/>
    </xf>
  </cellStyleXfs>
  <cellXfs count="35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81" applyFont="1" applyAlignment="1">
      <alignment vertical="center"/>
      <protection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64" fontId="12" fillId="0" borderId="11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1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13" fillId="0" borderId="0" xfId="44" applyNumberFormat="1" applyFont="1" applyFill="1" applyBorder="1" applyAlignment="1">
      <alignment/>
    </xf>
    <xf numFmtId="164" fontId="12" fillId="0" borderId="1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64" fontId="16" fillId="0" borderId="0" xfId="44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 horizontal="center"/>
    </xf>
    <xf numFmtId="0" fontId="13" fillId="0" borderId="0" xfId="88" applyFont="1" applyFill="1" applyBorder="1" applyAlignment="1">
      <alignment horizontal="center"/>
      <protection/>
    </xf>
    <xf numFmtId="164" fontId="13" fillId="0" borderId="0" xfId="88" applyNumberFormat="1" applyFont="1" applyFill="1" applyBorder="1" applyAlignment="1">
      <alignment horizontal="center" vertical="center"/>
      <protection/>
    </xf>
    <xf numFmtId="0" fontId="13" fillId="0" borderId="0" xfId="88" applyFont="1" applyFill="1" applyBorder="1" applyAlignment="1">
      <alignment horizontal="center" vertical="center"/>
      <protection/>
    </xf>
    <xf numFmtId="0" fontId="13" fillId="0" borderId="0" xfId="88" applyFont="1" applyFill="1" applyBorder="1" applyAlignment="1">
      <alignment horizontal="left" vertical="center"/>
      <protection/>
    </xf>
    <xf numFmtId="164" fontId="13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10" fillId="0" borderId="0" xfId="88" applyFont="1" applyFill="1" applyBorder="1" applyAlignment="1">
      <alignment horizontal="center" vertical="center"/>
      <protection/>
    </xf>
    <xf numFmtId="164" fontId="13" fillId="0" borderId="0" xfId="88" applyNumberFormat="1" applyFont="1" applyFill="1" applyBorder="1" applyAlignment="1">
      <alignment horizontal="right" vertical="center" wrapText="1"/>
      <protection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/>
    </xf>
    <xf numFmtId="0" fontId="15" fillId="0" borderId="0" xfId="81" applyFont="1" applyFill="1" applyBorder="1" applyAlignment="1">
      <alignment horizontal="left"/>
      <protection/>
    </xf>
    <xf numFmtId="0" fontId="19" fillId="0" borderId="0" xfId="0" applyFont="1" applyFill="1" applyBorder="1" applyAlignment="1">
      <alignment horizontal="left" vertical="center" wrapText="1"/>
    </xf>
    <xf numFmtId="0" fontId="23" fillId="0" borderId="0" xfId="81" applyFont="1" applyFill="1" applyBorder="1" applyAlignment="1">
      <alignment vertical="center"/>
      <protection/>
    </xf>
    <xf numFmtId="0" fontId="21" fillId="0" borderId="0" xfId="81" applyFont="1" applyFill="1" applyBorder="1" applyAlignment="1">
      <alignment horizontal="right" vertical="center"/>
      <protection/>
    </xf>
    <xf numFmtId="0" fontId="23" fillId="0" borderId="0" xfId="8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164" fontId="24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164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164" fontId="24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wrapText="1"/>
    </xf>
    <xf numFmtId="164" fontId="28" fillId="0" borderId="0" xfId="0" applyNumberFormat="1" applyFont="1" applyFill="1" applyBorder="1" applyAlignment="1">
      <alignment horizontal="right"/>
    </xf>
    <xf numFmtId="0" fontId="13" fillId="0" borderId="0" xfId="81" applyFont="1" applyFill="1" applyAlignment="1">
      <alignment vertical="center"/>
      <protection/>
    </xf>
    <xf numFmtId="3" fontId="0" fillId="0" borderId="0" xfId="0" applyNumberFormat="1" applyFill="1" applyAlignment="1">
      <alignment/>
    </xf>
    <xf numFmtId="0" fontId="13" fillId="0" borderId="0" xfId="81" applyFont="1" applyFill="1" applyAlignment="1">
      <alignment vertical="center" wrapText="1"/>
      <protection/>
    </xf>
    <xf numFmtId="0" fontId="27" fillId="0" borderId="0" xfId="0" applyFont="1" applyFill="1" applyBorder="1" applyAlignment="1">
      <alignment/>
    </xf>
    <xf numFmtId="164" fontId="24" fillId="0" borderId="11" xfId="89" applyNumberFormat="1" applyFont="1" applyFill="1" applyBorder="1" applyAlignment="1">
      <alignment horizontal="right" vertical="center"/>
      <protection/>
    </xf>
    <xf numFmtId="164" fontId="24" fillId="0" borderId="0" xfId="89" applyNumberFormat="1" applyFont="1" applyFill="1" applyBorder="1" applyAlignment="1">
      <alignment horizontal="right" vertical="center"/>
      <protection/>
    </xf>
    <xf numFmtId="164" fontId="27" fillId="0" borderId="0" xfId="0" applyNumberFormat="1" applyFont="1" applyFill="1" applyBorder="1" applyAlignment="1">
      <alignment horizontal="right"/>
    </xf>
    <xf numFmtId="164" fontId="24" fillId="0" borderId="12" xfId="89" applyNumberFormat="1" applyFont="1" applyFill="1" applyBorder="1" applyAlignment="1">
      <alignment vertical="center"/>
      <protection/>
    </xf>
    <xf numFmtId="164" fontId="10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wrapText="1"/>
    </xf>
    <xf numFmtId="164" fontId="24" fillId="0" borderId="11" xfId="89" applyNumberFormat="1" applyFont="1" applyFill="1" applyBorder="1" applyAlignment="1">
      <alignment vertical="center"/>
      <protection/>
    </xf>
    <xf numFmtId="164" fontId="24" fillId="0" borderId="0" xfId="89" applyNumberFormat="1" applyFont="1" applyFill="1" applyBorder="1" applyAlignment="1">
      <alignment vertical="center"/>
      <protection/>
    </xf>
    <xf numFmtId="0" fontId="24" fillId="0" borderId="0" xfId="88" applyFont="1" applyFill="1" applyBorder="1" applyAlignment="1">
      <alignment horizontal="left" vertical="center"/>
      <protection/>
    </xf>
    <xf numFmtId="164" fontId="24" fillId="0" borderId="10" xfId="89" applyNumberFormat="1" applyFont="1" applyFill="1" applyBorder="1" applyAlignment="1">
      <alignment vertical="center"/>
      <protection/>
    </xf>
    <xf numFmtId="0" fontId="25" fillId="0" borderId="0" xfId="0" applyFont="1" applyFill="1" applyBorder="1" applyAlignment="1">
      <alignment horizontal="left" vertical="center"/>
    </xf>
    <xf numFmtId="164" fontId="0" fillId="0" borderId="0" xfId="0" applyNumberFormat="1" applyFill="1" applyAlignment="1">
      <alignment/>
    </xf>
    <xf numFmtId="0" fontId="29" fillId="0" borderId="0" xfId="0" applyFont="1" applyFill="1" applyBorder="1" applyAlignment="1">
      <alignment horizontal="center" wrapText="1"/>
    </xf>
    <xf numFmtId="164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right"/>
    </xf>
    <xf numFmtId="0" fontId="13" fillId="0" borderId="0" xfId="90" applyFont="1" applyFill="1" applyAlignment="1">
      <alignment vertical="center"/>
      <protection/>
    </xf>
    <xf numFmtId="0" fontId="13" fillId="0" borderId="0" xfId="82" applyFont="1" applyFill="1" applyBorder="1" applyAlignment="1">
      <alignment vertical="center"/>
      <protection/>
    </xf>
    <xf numFmtId="49" fontId="34" fillId="0" borderId="0" xfId="84" applyNumberFormat="1" applyFont="1" applyFill="1" applyBorder="1" applyAlignment="1">
      <alignment horizontal="right" vertical="center" wrapText="1"/>
      <protection/>
    </xf>
    <xf numFmtId="0" fontId="13" fillId="0" borderId="0" xfId="82" applyFont="1" applyFill="1">
      <alignment/>
      <protection/>
    </xf>
    <xf numFmtId="15" fontId="35" fillId="0" borderId="0" xfId="81" applyNumberFormat="1" applyFont="1" applyFill="1" applyBorder="1" applyAlignment="1">
      <alignment horizontal="center" vertical="center" wrapText="1"/>
      <protection/>
    </xf>
    <xf numFmtId="164" fontId="34" fillId="0" borderId="0" xfId="84" applyNumberFormat="1" applyFont="1" applyFill="1" applyBorder="1" applyAlignment="1">
      <alignment horizontal="right" vertical="center" wrapText="1"/>
      <protection/>
    </xf>
    <xf numFmtId="0" fontId="36" fillId="0" borderId="0" xfId="82" applyFont="1" applyFill="1" applyBorder="1" applyAlignment="1">
      <alignment horizontal="center"/>
      <protection/>
    </xf>
    <xf numFmtId="164" fontId="13" fillId="0" borderId="0" xfId="82" applyNumberFormat="1" applyFont="1" applyFill="1">
      <alignment/>
      <protection/>
    </xf>
    <xf numFmtId="0" fontId="12" fillId="0" borderId="0" xfId="82" applyFont="1" applyFill="1">
      <alignment/>
      <protection/>
    </xf>
    <xf numFmtId="164" fontId="12" fillId="0" borderId="11" xfId="87" applyNumberFormat="1" applyFont="1" applyFill="1" applyBorder="1" applyAlignment="1">
      <alignment horizontal="right"/>
      <protection/>
    </xf>
    <xf numFmtId="164" fontId="12" fillId="0" borderId="10" xfId="87" applyNumberFormat="1" applyFont="1" applyFill="1" applyBorder="1" applyAlignment="1">
      <alignment horizontal="right"/>
      <protection/>
    </xf>
    <xf numFmtId="164" fontId="12" fillId="0" borderId="13" xfId="87" applyNumberFormat="1" applyFont="1" applyFill="1" applyBorder="1" applyAlignment="1">
      <alignment horizontal="right"/>
      <protection/>
    </xf>
    <xf numFmtId="164" fontId="13" fillId="0" borderId="0" xfId="82" applyNumberFormat="1" applyFont="1" applyFill="1" applyBorder="1" applyAlignment="1">
      <alignment horizontal="right"/>
      <protection/>
    </xf>
    <xf numFmtId="0" fontId="13" fillId="0" borderId="0" xfId="82" applyFont="1" applyFill="1" applyBorder="1" applyAlignment="1">
      <alignment horizontal="center"/>
      <protection/>
    </xf>
    <xf numFmtId="0" fontId="36" fillId="0" borderId="0" xfId="82" applyFont="1" applyFill="1" applyAlignment="1">
      <alignment horizontal="center"/>
      <protection/>
    </xf>
    <xf numFmtId="0" fontId="15" fillId="0" borderId="0" xfId="0" applyFont="1" applyFill="1" applyBorder="1" applyAlignment="1">
      <alignment horizontal="right"/>
    </xf>
    <xf numFmtId="0" fontId="13" fillId="0" borderId="0" xfId="82" applyFont="1" applyFill="1" applyAlignment="1">
      <alignment horizontal="center"/>
      <protection/>
    </xf>
    <xf numFmtId="0" fontId="15" fillId="0" borderId="0" xfId="81" applyFont="1" applyFill="1" applyBorder="1" applyAlignment="1">
      <alignment horizontal="left" vertical="center"/>
      <protection/>
    </xf>
    <xf numFmtId="0" fontId="15" fillId="0" borderId="0" xfId="81" applyFont="1" applyFill="1" applyBorder="1" applyAlignment="1">
      <alignment horizontal="right" vertical="center"/>
      <protection/>
    </xf>
    <xf numFmtId="0" fontId="21" fillId="0" borderId="0" xfId="81" applyFont="1" applyFill="1" applyBorder="1" applyAlignment="1">
      <alignment vertical="center"/>
      <protection/>
    </xf>
    <xf numFmtId="0" fontId="6" fillId="0" borderId="0" xfId="82" applyFont="1" applyFill="1">
      <alignment/>
      <protection/>
    </xf>
    <xf numFmtId="0" fontId="13" fillId="0" borderId="0" xfId="84" applyNumberFormat="1" applyFont="1" applyFill="1" applyBorder="1" applyAlignment="1" applyProtection="1">
      <alignment vertical="top"/>
      <protection/>
    </xf>
    <xf numFmtId="0" fontId="13" fillId="0" borderId="0" xfId="84" applyNumberFormat="1" applyFont="1" applyFill="1" applyBorder="1" applyAlignment="1" applyProtection="1">
      <alignment vertical="top"/>
      <protection/>
    </xf>
    <xf numFmtId="0" fontId="13" fillId="0" borderId="0" xfId="84" applyNumberFormat="1" applyFont="1" applyFill="1" applyBorder="1" applyAlignment="1" applyProtection="1">
      <alignment vertical="top"/>
      <protection locked="0"/>
    </xf>
    <xf numFmtId="0" fontId="21" fillId="0" borderId="0" xfId="84" applyNumberFormat="1" applyFont="1" applyFill="1" applyBorder="1" applyAlignment="1" applyProtection="1">
      <alignment vertical="top"/>
      <protection locked="0"/>
    </xf>
    <xf numFmtId="0" fontId="12" fillId="0" borderId="0" xfId="84" applyNumberFormat="1" applyFont="1" applyFill="1" applyBorder="1" applyAlignment="1" applyProtection="1">
      <alignment vertical="center"/>
      <protection/>
    </xf>
    <xf numFmtId="164" fontId="13" fillId="0" borderId="0" xfId="87" applyNumberFormat="1" applyFont="1" applyFill="1" applyBorder="1" applyAlignment="1">
      <alignment horizontal="right"/>
      <protection/>
    </xf>
    <xf numFmtId="164" fontId="12" fillId="0" borderId="13" xfId="0" applyNumberFormat="1" applyFont="1" applyFill="1" applyBorder="1" applyAlignment="1">
      <alignment horizontal="right"/>
    </xf>
    <xf numFmtId="164" fontId="12" fillId="0" borderId="0" xfId="84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wrapText="1"/>
    </xf>
    <xf numFmtId="0" fontId="9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164" fontId="94" fillId="0" borderId="0" xfId="0" applyNumberFormat="1" applyFont="1" applyFill="1" applyAlignment="1">
      <alignment/>
    </xf>
    <xf numFmtId="164" fontId="95" fillId="0" borderId="0" xfId="87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66" fontId="96" fillId="0" borderId="0" xfId="42" applyNumberFormat="1" applyFont="1" applyFill="1" applyBorder="1" applyAlignment="1">
      <alignment horizontal="right"/>
    </xf>
    <xf numFmtId="0" fontId="97" fillId="0" borderId="0" xfId="0" applyFont="1" applyFill="1" applyBorder="1" applyAlignment="1">
      <alignment horizontal="center" wrapText="1"/>
    </xf>
    <xf numFmtId="166" fontId="12" fillId="0" borderId="0" xfId="42" applyNumberFormat="1" applyFont="1" applyFill="1" applyBorder="1" applyAlignment="1" applyProtection="1">
      <alignment vertical="center"/>
      <protection/>
    </xf>
    <xf numFmtId="164" fontId="12" fillId="0" borderId="0" xfId="44" applyNumberFormat="1" applyFont="1" applyFill="1" applyBorder="1" applyAlignment="1">
      <alignment/>
    </xf>
    <xf numFmtId="9" fontId="12" fillId="0" borderId="0" xfId="95" applyFont="1" applyFill="1" applyBorder="1" applyAlignment="1">
      <alignment horizontal="right"/>
    </xf>
    <xf numFmtId="164" fontId="32" fillId="0" borderId="0" xfId="44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15" fillId="0" borderId="0" xfId="8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right" vertical="top" wrapText="1"/>
    </xf>
    <xf numFmtId="164" fontId="13" fillId="0" borderId="0" xfId="82" applyNumberFormat="1" applyFont="1" applyFill="1" applyAlignment="1">
      <alignment horizontal="center"/>
      <protection/>
    </xf>
    <xf numFmtId="0" fontId="42" fillId="0" borderId="0" xfId="82" applyFont="1" applyFill="1" applyBorder="1">
      <alignment/>
      <protection/>
    </xf>
    <xf numFmtId="164" fontId="36" fillId="0" borderId="0" xfId="82" applyNumberFormat="1" applyFont="1" applyFill="1" applyBorder="1" applyAlignment="1">
      <alignment horizontal="center"/>
      <protection/>
    </xf>
    <xf numFmtId="0" fontId="10" fillId="0" borderId="0" xfId="91" applyFont="1" applyFill="1" applyBorder="1" applyAlignment="1">
      <alignment vertical="center"/>
      <protection/>
    </xf>
    <xf numFmtId="0" fontId="10" fillId="0" borderId="0" xfId="91" applyFont="1" applyFill="1" applyBorder="1" applyAlignment="1">
      <alignment horizontal="left" vertical="center"/>
      <protection/>
    </xf>
    <xf numFmtId="1" fontId="4" fillId="0" borderId="0" xfId="91" applyNumberFormat="1" applyFont="1" applyFill="1" applyBorder="1" applyAlignment="1">
      <alignment horizontal="right" vertical="center" wrapText="1"/>
      <protection/>
    </xf>
    <xf numFmtId="15" fontId="43" fillId="0" borderId="0" xfId="81" applyNumberFormat="1" applyFont="1" applyFill="1" applyBorder="1" applyAlignment="1">
      <alignment horizontal="center" vertical="center" wrapText="1"/>
      <protection/>
    </xf>
    <xf numFmtId="0" fontId="44" fillId="0" borderId="0" xfId="90" applyFont="1" applyFill="1" applyBorder="1" applyAlignment="1" quotePrefix="1">
      <alignment horizontal="left" vertical="center"/>
      <protection/>
    </xf>
    <xf numFmtId="164" fontId="12" fillId="0" borderId="0" xfId="91" applyNumberFormat="1" applyFont="1" applyFill="1" applyBorder="1" applyAlignment="1">
      <alignment horizontal="right" vertical="center" wrapText="1"/>
      <protection/>
    </xf>
    <xf numFmtId="0" fontId="16" fillId="0" borderId="0" xfId="82" applyFont="1" applyFill="1" applyBorder="1" applyAlignment="1">
      <alignment vertical="top" wrapText="1"/>
      <protection/>
    </xf>
    <xf numFmtId="164" fontId="13" fillId="0" borderId="0" xfId="82" applyNumberFormat="1" applyFont="1" applyFill="1" applyBorder="1">
      <alignment/>
      <protection/>
    </xf>
    <xf numFmtId="0" fontId="17" fillId="0" borderId="0" xfId="82" applyFont="1" applyFill="1" applyBorder="1" applyAlignment="1">
      <alignment vertical="top" wrapText="1"/>
      <protection/>
    </xf>
    <xf numFmtId="164" fontId="13" fillId="0" borderId="0" xfId="87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/>
    </xf>
    <xf numFmtId="49" fontId="13" fillId="0" borderId="0" xfId="82" applyNumberFormat="1" applyFont="1" applyFill="1" applyBorder="1">
      <alignment/>
      <protection/>
    </xf>
    <xf numFmtId="0" fontId="16" fillId="0" borderId="0" xfId="82" applyFont="1" applyFill="1" applyBorder="1" applyAlignment="1">
      <alignment vertical="top"/>
      <protection/>
    </xf>
    <xf numFmtId="0" fontId="17" fillId="0" borderId="0" xfId="82" applyFont="1" applyFill="1" applyBorder="1" applyAlignment="1">
      <alignment vertical="top"/>
      <protection/>
    </xf>
    <xf numFmtId="0" fontId="36" fillId="0" borderId="0" xfId="82" applyFont="1" applyFill="1" applyBorder="1" applyAlignment="1">
      <alignment horizontal="center" vertical="center"/>
      <protection/>
    </xf>
    <xf numFmtId="167" fontId="36" fillId="0" borderId="0" xfId="82" applyNumberFormat="1" applyFont="1" applyFill="1" applyBorder="1" applyAlignment="1">
      <alignment horizontal="center"/>
      <protection/>
    </xf>
    <xf numFmtId="164" fontId="12" fillId="0" borderId="0" xfId="82" applyNumberFormat="1" applyFont="1" applyFill="1" applyBorder="1">
      <alignment/>
      <protection/>
    </xf>
    <xf numFmtId="164" fontId="12" fillId="0" borderId="0" xfId="82" applyNumberFormat="1" applyFont="1" applyFill="1" applyBorder="1" applyAlignment="1">
      <alignment horizontal="right"/>
      <protection/>
    </xf>
    <xf numFmtId="0" fontId="13" fillId="0" borderId="0" xfId="82" applyFont="1" applyFill="1" applyBorder="1" applyAlignment="1">
      <alignment vertical="top" wrapText="1"/>
      <protection/>
    </xf>
    <xf numFmtId="0" fontId="13" fillId="0" borderId="0" xfId="82" applyFont="1" applyFill="1" applyBorder="1">
      <alignment/>
      <protection/>
    </xf>
    <xf numFmtId="0" fontId="12" fillId="0" borderId="0" xfId="82" applyFont="1" applyFill="1" applyBorder="1" applyAlignment="1">
      <alignment wrapText="1"/>
      <protection/>
    </xf>
    <xf numFmtId="49" fontId="12" fillId="0" borderId="0" xfId="82" applyNumberFormat="1" applyFont="1" applyFill="1" applyBorder="1" applyAlignment="1">
      <alignment horizontal="center"/>
      <protection/>
    </xf>
    <xf numFmtId="164" fontId="12" fillId="0" borderId="0" xfId="82" applyNumberFormat="1" applyFont="1" applyFill="1">
      <alignment/>
      <protection/>
    </xf>
    <xf numFmtId="49" fontId="13" fillId="0" borderId="0" xfId="82" applyNumberFormat="1" applyFont="1" applyFill="1" applyBorder="1" applyAlignment="1">
      <alignment horizontal="right"/>
      <protection/>
    </xf>
    <xf numFmtId="0" fontId="23" fillId="0" borderId="0" xfId="92" applyFont="1" applyFill="1" applyBorder="1" applyAlignment="1">
      <alignment horizontal="left" vertical="center"/>
      <protection/>
    </xf>
    <xf numFmtId="0" fontId="15" fillId="0" borderId="0" xfId="81" applyFont="1" applyFill="1" applyBorder="1" applyAlignment="1">
      <alignment vertical="center"/>
      <protection/>
    </xf>
    <xf numFmtId="0" fontId="15" fillId="0" borderId="0" xfId="81" applyFont="1" applyFill="1" applyBorder="1" applyAlignment="1">
      <alignment horizontal="left"/>
      <protection/>
    </xf>
    <xf numFmtId="0" fontId="36" fillId="0" borderId="0" xfId="86" applyFont="1" applyFill="1">
      <alignment/>
      <protection/>
    </xf>
    <xf numFmtId="0" fontId="13" fillId="0" borderId="0" xfId="86" applyFont="1" applyFill="1">
      <alignment/>
      <protection/>
    </xf>
    <xf numFmtId="0" fontId="15" fillId="0" borderId="0" xfId="81" applyFont="1" applyFill="1" applyBorder="1" applyAlignment="1">
      <alignment horizontal="right"/>
      <protection/>
    </xf>
    <xf numFmtId="164" fontId="41" fillId="0" borderId="0" xfId="82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right" vertical="top" wrapText="1"/>
    </xf>
    <xf numFmtId="166" fontId="28" fillId="0" borderId="0" xfId="44" applyNumberFormat="1" applyFont="1" applyFill="1" applyBorder="1" applyAlignment="1">
      <alignment horizontal="right"/>
    </xf>
    <xf numFmtId="165" fontId="36" fillId="0" borderId="0" xfId="42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4" fillId="0" borderId="10" xfId="81" applyFont="1" applyFill="1" applyBorder="1" applyAlignment="1">
      <alignment horizontal="left" vertical="center"/>
      <protection/>
    </xf>
    <xf numFmtId="0" fontId="4" fillId="0" borderId="0" xfId="81" applyFont="1" applyFill="1" applyBorder="1" applyAlignment="1">
      <alignment horizontal="left" vertical="center"/>
      <protection/>
    </xf>
    <xf numFmtId="0" fontId="4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/>
    </xf>
    <xf numFmtId="0" fontId="6" fillId="0" borderId="0" xfId="84" applyFont="1" applyFill="1" applyAlignment="1">
      <alignment horizontal="left"/>
      <protection/>
    </xf>
    <xf numFmtId="0" fontId="6" fillId="0" borderId="0" xfId="84" applyNumberFormat="1" applyFont="1" applyFill="1" applyBorder="1" applyAlignment="1" applyProtection="1">
      <alignment vertical="top"/>
      <protection/>
    </xf>
    <xf numFmtId="0" fontId="5" fillId="0" borderId="0" xfId="81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84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7" fillId="0" borderId="0" xfId="0" applyNumberFormat="1" applyFont="1" applyFill="1" applyBorder="1" applyAlignment="1" applyProtection="1">
      <alignment horizontal="left" vertical="top" indent="1"/>
      <protection/>
    </xf>
    <xf numFmtId="0" fontId="4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48" fillId="0" borderId="0" xfId="81" applyFont="1" applyFill="1" applyBorder="1" applyAlignment="1">
      <alignment horizontal="left"/>
      <protection/>
    </xf>
    <xf numFmtId="0" fontId="48" fillId="0" borderId="0" xfId="81" applyFont="1" applyFill="1" applyBorder="1" applyAlignment="1">
      <alignment horizontal="right"/>
      <protection/>
    </xf>
    <xf numFmtId="0" fontId="50" fillId="0" borderId="0" xfId="84" applyNumberFormat="1" applyFont="1" applyFill="1" applyBorder="1" applyAlignment="1" applyProtection="1">
      <alignment vertical="top"/>
      <protection/>
    </xf>
    <xf numFmtId="0" fontId="8" fillId="0" borderId="0" xfId="84" applyFont="1" applyFill="1" applyAlignment="1">
      <alignment horizontal="left"/>
      <protection/>
    </xf>
    <xf numFmtId="0" fontId="8" fillId="0" borderId="0" xfId="84" applyNumberFormat="1" applyFont="1" applyFill="1" applyBorder="1" applyAlignment="1" applyProtection="1">
      <alignment vertical="top"/>
      <protection/>
    </xf>
    <xf numFmtId="0" fontId="6" fillId="0" borderId="10" xfId="84" applyNumberFormat="1" applyFont="1" applyFill="1" applyBorder="1" applyAlignment="1" applyProtection="1">
      <alignment vertical="top"/>
      <protection/>
    </xf>
    <xf numFmtId="166" fontId="6" fillId="0" borderId="10" xfId="84" applyNumberFormat="1" applyFont="1" applyFill="1" applyBorder="1" applyAlignment="1" applyProtection="1">
      <alignment vertical="top"/>
      <protection/>
    </xf>
    <xf numFmtId="166" fontId="6" fillId="0" borderId="0" xfId="84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>
      <alignment horizontal="left" vertical="center"/>
    </xf>
    <xf numFmtId="14" fontId="6" fillId="0" borderId="0" xfId="84" applyNumberFormat="1" applyFont="1" applyFill="1" applyBorder="1" applyAlignment="1" applyProtection="1">
      <alignment vertical="top"/>
      <protection/>
    </xf>
    <xf numFmtId="0" fontId="6" fillId="0" borderId="0" xfId="84" applyNumberFormat="1" applyFont="1" applyFill="1" applyBorder="1" applyAlignment="1" applyProtection="1">
      <alignment horizontal="center" vertical="center"/>
      <protection/>
    </xf>
    <xf numFmtId="0" fontId="6" fillId="0" borderId="0" xfId="84" applyNumberFormat="1" applyFont="1" applyFill="1" applyBorder="1" applyAlignment="1" applyProtection="1">
      <alignment vertical="top"/>
      <protection locked="0"/>
    </xf>
    <xf numFmtId="166" fontId="6" fillId="0" borderId="0" xfId="84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right"/>
    </xf>
    <xf numFmtId="0" fontId="45" fillId="0" borderId="0" xfId="84" applyNumberFormat="1" applyFont="1" applyFill="1" applyBorder="1" applyAlignment="1" applyProtection="1">
      <alignment vertical="top"/>
      <protection locked="0"/>
    </xf>
    <xf numFmtId="166" fontId="4" fillId="0" borderId="0" xfId="0" applyNumberFormat="1" applyFont="1" applyFill="1" applyBorder="1" applyAlignment="1">
      <alignment horizontal="right"/>
    </xf>
    <xf numFmtId="0" fontId="46" fillId="0" borderId="0" xfId="84" applyNumberFormat="1" applyFont="1" applyFill="1" applyBorder="1" applyAlignment="1" applyProtection="1">
      <alignment vertical="center"/>
      <protection/>
    </xf>
    <xf numFmtId="166" fontId="45" fillId="0" borderId="0" xfId="44" applyNumberFormat="1" applyFont="1" applyFill="1" applyBorder="1" applyAlignment="1" applyProtection="1">
      <alignment horizontal="right"/>
      <protection/>
    </xf>
    <xf numFmtId="166" fontId="6" fillId="0" borderId="0" xfId="44" applyNumberFormat="1" applyFont="1" applyFill="1" applyBorder="1" applyAlignment="1" applyProtection="1">
      <alignment horizontal="right"/>
      <protection/>
    </xf>
    <xf numFmtId="166" fontId="46" fillId="0" borderId="0" xfId="84" applyNumberFormat="1" applyFont="1" applyFill="1" applyBorder="1" applyAlignment="1" applyProtection="1">
      <alignment vertical="center"/>
      <protection/>
    </xf>
    <xf numFmtId="166" fontId="45" fillId="0" borderId="0" xfId="44" applyNumberFormat="1" applyFont="1" applyFill="1" applyBorder="1" applyAlignment="1" applyProtection="1">
      <alignment vertical="center"/>
      <protection/>
    </xf>
    <xf numFmtId="166" fontId="45" fillId="0" borderId="0" xfId="84" applyNumberFormat="1" applyFont="1" applyFill="1" applyBorder="1" applyAlignment="1" applyProtection="1">
      <alignment vertical="center"/>
      <protection/>
    </xf>
    <xf numFmtId="166" fontId="6" fillId="0" borderId="0" xfId="84" applyNumberFormat="1" applyFont="1" applyFill="1" applyBorder="1" applyAlignment="1" applyProtection="1">
      <alignment horizontal="right"/>
      <protection/>
    </xf>
    <xf numFmtId="166" fontId="4" fillId="0" borderId="0" xfId="84" applyNumberFormat="1" applyFont="1" applyFill="1" applyBorder="1" applyAlignment="1" applyProtection="1">
      <alignment horizontal="right"/>
      <protection/>
    </xf>
    <xf numFmtId="166" fontId="4" fillId="0" borderId="0" xfId="84" applyNumberFormat="1" applyFont="1" applyFill="1" applyBorder="1" applyAlignment="1" applyProtection="1">
      <alignment vertical="center"/>
      <protection/>
    </xf>
    <xf numFmtId="0" fontId="4" fillId="0" borderId="0" xfId="84" applyNumberFormat="1" applyFont="1" applyFill="1" applyBorder="1" applyAlignment="1" applyProtection="1">
      <alignment vertical="center"/>
      <protection/>
    </xf>
    <xf numFmtId="165" fontId="4" fillId="0" borderId="0" xfId="84" applyNumberFormat="1" applyFont="1" applyFill="1" applyBorder="1" applyAlignment="1" applyProtection="1">
      <alignment vertical="center"/>
      <protection/>
    </xf>
    <xf numFmtId="166" fontId="6" fillId="0" borderId="0" xfId="42" applyNumberFormat="1" applyFont="1" applyFill="1" applyBorder="1" applyAlignment="1" applyProtection="1">
      <alignment horizontal="right"/>
      <protection/>
    </xf>
    <xf numFmtId="166" fontId="4" fillId="0" borderId="13" xfId="84" applyNumberFormat="1" applyFont="1" applyFill="1" applyBorder="1" applyAlignment="1" applyProtection="1">
      <alignment horizontal="right"/>
      <protection/>
    </xf>
    <xf numFmtId="166" fontId="4" fillId="0" borderId="0" xfId="42" applyNumberFormat="1" applyFont="1" applyFill="1" applyBorder="1" applyAlignment="1" applyProtection="1">
      <alignment vertical="center"/>
      <protection/>
    </xf>
    <xf numFmtId="166" fontId="6" fillId="0" borderId="0" xfId="42" applyNumberFormat="1" applyFont="1" applyFill="1" applyBorder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right"/>
      <protection/>
    </xf>
    <xf numFmtId="166" fontId="4" fillId="0" borderId="0" xfId="42" applyNumberFormat="1" applyFont="1" applyFill="1" applyBorder="1" applyAlignment="1" applyProtection="1">
      <alignment horizontal="right"/>
      <protection/>
    </xf>
    <xf numFmtId="166" fontId="4" fillId="0" borderId="10" xfId="42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Fill="1" applyBorder="1" applyAlignment="1" applyProtection="1">
      <alignment horizontal="right"/>
      <protection/>
    </xf>
    <xf numFmtId="166" fontId="45" fillId="0" borderId="0" xfId="42" applyNumberFormat="1" applyFont="1" applyFill="1" applyBorder="1" applyAlignment="1" applyProtection="1">
      <alignment horizontal="right"/>
      <protection/>
    </xf>
    <xf numFmtId="166" fontId="4" fillId="0" borderId="10" xfId="42" applyNumberFormat="1" applyFont="1" applyFill="1" applyBorder="1" applyAlignment="1" applyProtection="1">
      <alignment horizontal="right"/>
      <protection/>
    </xf>
    <xf numFmtId="166" fontId="4" fillId="0" borderId="10" xfId="44" applyNumberFormat="1" applyFont="1" applyFill="1" applyBorder="1" applyAlignment="1" applyProtection="1">
      <alignment horizontal="right"/>
      <protection/>
    </xf>
    <xf numFmtId="166" fontId="6" fillId="0" borderId="0" xfId="84" applyNumberFormat="1" applyFont="1" applyFill="1" applyBorder="1" applyAlignment="1" applyProtection="1">
      <alignment vertical="center"/>
      <protection/>
    </xf>
    <xf numFmtId="0" fontId="6" fillId="0" borderId="0" xfId="84" applyNumberFormat="1" applyFont="1" applyFill="1" applyBorder="1" applyAlignment="1" applyProtection="1">
      <alignment vertical="center"/>
      <protection/>
    </xf>
    <xf numFmtId="166" fontId="6" fillId="0" borderId="10" xfId="42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6" fillId="0" borderId="0" xfId="81" applyFont="1" applyFill="1" applyBorder="1" applyAlignment="1">
      <alignment vertical="center"/>
      <protection/>
    </xf>
    <xf numFmtId="0" fontId="6" fillId="0" borderId="0" xfId="84" applyNumberFormat="1" applyFont="1" applyFill="1" applyBorder="1" applyAlignment="1" applyProtection="1">
      <alignment horizontal="right"/>
      <protection/>
    </xf>
    <xf numFmtId="0" fontId="45" fillId="0" borderId="0" xfId="81" applyFont="1" applyFill="1" applyBorder="1" applyAlignment="1">
      <alignment horizontal="right" vertical="center"/>
      <protection/>
    </xf>
    <xf numFmtId="0" fontId="46" fillId="0" borderId="0" xfId="81" applyFont="1" applyFill="1" applyBorder="1" applyAlignment="1" quotePrefix="1">
      <alignment horizontal="left"/>
      <protection/>
    </xf>
    <xf numFmtId="0" fontId="46" fillId="0" borderId="0" xfId="84" applyNumberFormat="1" applyFont="1" applyFill="1" applyBorder="1" applyAlignment="1" applyProtection="1" quotePrefix="1">
      <alignment horizontal="right" vertical="top"/>
      <protection/>
    </xf>
    <xf numFmtId="0" fontId="46" fillId="0" borderId="0" xfId="84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horizontal="center" vertical="top"/>
    </xf>
    <xf numFmtId="0" fontId="3" fillId="0" borderId="0" xfId="84" applyNumberFormat="1" applyFont="1" applyFill="1" applyBorder="1" applyAlignment="1" applyProtection="1">
      <alignment horizontal="center" vertical="top" wrapText="1"/>
      <protection/>
    </xf>
    <xf numFmtId="0" fontId="10" fillId="0" borderId="0" xfId="84" applyNumberFormat="1" applyFont="1" applyFill="1" applyBorder="1" applyAlignment="1" applyProtection="1">
      <alignment vertical="top"/>
      <protection/>
    </xf>
    <xf numFmtId="166" fontId="10" fillId="0" borderId="0" xfId="84" applyNumberFormat="1" applyFont="1" applyFill="1" applyBorder="1" applyAlignment="1" applyProtection="1">
      <alignment vertical="top"/>
      <protection/>
    </xf>
    <xf numFmtId="0" fontId="10" fillId="0" borderId="0" xfId="84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 horizontal="center" vertical="top"/>
    </xf>
    <xf numFmtId="166" fontId="10" fillId="0" borderId="0" xfId="84" applyNumberFormat="1" applyFont="1" applyFill="1" applyBorder="1" applyAlignment="1" applyProtection="1">
      <alignment vertical="top"/>
      <protection locked="0"/>
    </xf>
    <xf numFmtId="0" fontId="3" fillId="0" borderId="0" xfId="84" applyNumberFormat="1" applyFont="1" applyFill="1" applyBorder="1" applyAlignment="1" applyProtection="1">
      <alignment horizontal="right" wrapText="1"/>
      <protection/>
    </xf>
    <xf numFmtId="166" fontId="96" fillId="0" borderId="0" xfId="44" applyNumberFormat="1" applyFont="1" applyFill="1" applyBorder="1" applyAlignment="1">
      <alignment horizontal="right"/>
    </xf>
    <xf numFmtId="166" fontId="24" fillId="0" borderId="11" xfId="44" applyNumberFormat="1" applyFont="1" applyFill="1" applyBorder="1" applyAlignment="1">
      <alignment vertical="center"/>
    </xf>
    <xf numFmtId="166" fontId="12" fillId="0" borderId="0" xfId="84" applyNumberFormat="1" applyFont="1" applyFill="1" applyBorder="1" applyAlignment="1" applyProtection="1">
      <alignment vertical="center"/>
      <protection/>
    </xf>
    <xf numFmtId="0" fontId="17" fillId="0" borderId="0" xfId="83" applyFont="1" applyFill="1" applyBorder="1" applyAlignment="1">
      <alignment vertical="top" wrapText="1"/>
      <protection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164" fontId="13" fillId="0" borderId="0" xfId="82" applyNumberFormat="1" applyFont="1" applyFill="1" applyAlignment="1">
      <alignment horizontal="right"/>
      <protection/>
    </xf>
    <xf numFmtId="166" fontId="24" fillId="0" borderId="11" xfId="42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6" fontId="6" fillId="0" borderId="10" xfId="42" applyNumberFormat="1" applyFont="1" applyFill="1" applyBorder="1" applyAlignment="1" applyProtection="1">
      <alignment vertical="center"/>
      <protection/>
    </xf>
    <xf numFmtId="166" fontId="6" fillId="0" borderId="0" xfId="42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top"/>
    </xf>
    <xf numFmtId="0" fontId="13" fillId="0" borderId="0" xfId="82" applyFont="1" applyFill="1" applyBorder="1" applyAlignment="1">
      <alignment vertical="top"/>
      <protection/>
    </xf>
    <xf numFmtId="0" fontId="13" fillId="0" borderId="0" xfId="83" applyFont="1" applyFill="1" applyBorder="1" applyAlignment="1">
      <alignment vertical="top" wrapText="1"/>
      <protection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98" fillId="0" borderId="0" xfId="0" applyFont="1" applyAlignment="1">
      <alignment/>
    </xf>
    <xf numFmtId="0" fontId="99" fillId="0" borderId="14" xfId="0" applyFont="1" applyBorder="1" applyAlignment="1">
      <alignment vertical="top"/>
    </xf>
    <xf numFmtId="0" fontId="100" fillId="0" borderId="14" xfId="0" applyFont="1" applyBorder="1" applyAlignment="1">
      <alignment vertical="top"/>
    </xf>
    <xf numFmtId="0" fontId="98" fillId="0" borderId="14" xfId="0" applyFont="1" applyBorder="1" applyAlignment="1">
      <alignment vertical="top"/>
    </xf>
    <xf numFmtId="0" fontId="27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3" fillId="0" borderId="0" xfId="81" applyFont="1" applyFill="1" applyAlignment="1">
      <alignment horizontal="left" vertical="center"/>
      <protection/>
    </xf>
    <xf numFmtId="0" fontId="3" fillId="0" borderId="0" xfId="83" applyFont="1" applyFill="1" applyBorder="1">
      <alignment/>
      <protection/>
    </xf>
    <xf numFmtId="0" fontId="10" fillId="0" borderId="0" xfId="83" applyFont="1" applyFill="1" applyBorder="1">
      <alignment/>
      <protection/>
    </xf>
    <xf numFmtId="0" fontId="15" fillId="0" borderId="0" xfId="0" applyFont="1" applyFill="1" applyBorder="1" applyAlignment="1">
      <alignment horizontal="left"/>
    </xf>
    <xf numFmtId="0" fontId="12" fillId="0" borderId="0" xfId="84" applyNumberFormat="1" applyFont="1" applyFill="1" applyBorder="1" applyAlignment="1" applyProtection="1">
      <alignment vertical="center" wrapText="1"/>
      <protection/>
    </xf>
    <xf numFmtId="0" fontId="17" fillId="0" borderId="0" xfId="85" applyNumberFormat="1" applyFont="1" applyFill="1" applyBorder="1" applyAlignment="1" applyProtection="1">
      <alignment vertical="center" wrapText="1"/>
      <protection/>
    </xf>
    <xf numFmtId="0" fontId="13" fillId="0" borderId="0" xfId="84" applyNumberFormat="1" applyFont="1" applyFill="1" applyBorder="1" applyAlignment="1" applyProtection="1">
      <alignment vertical="center"/>
      <protection/>
    </xf>
    <xf numFmtId="0" fontId="13" fillId="0" borderId="0" xfId="84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21" fillId="0" borderId="0" xfId="85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0" fillId="0" borderId="14" xfId="0" applyFont="1" applyBorder="1" applyAlignment="1">
      <alignment vertical="top"/>
    </xf>
    <xf numFmtId="0" fontId="10" fillId="0" borderId="0" xfId="0" applyFont="1" applyAlignment="1">
      <alignment/>
    </xf>
    <xf numFmtId="0" fontId="99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84" applyNumberFormat="1" applyFont="1" applyFill="1" applyBorder="1" applyAlignment="1" applyProtection="1">
      <alignment horizontal="center" vertical="top" wrapText="1"/>
      <protection/>
    </xf>
    <xf numFmtId="0" fontId="3" fillId="0" borderId="0" xfId="84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right" vertical="top" wrapText="1"/>
    </xf>
    <xf numFmtId="164" fontId="10" fillId="0" borderId="0" xfId="0" applyNumberFormat="1" applyFont="1" applyFill="1" applyBorder="1" applyAlignment="1">
      <alignment horizontal="right" vertical="top" wrapText="1"/>
    </xf>
    <xf numFmtId="0" fontId="12" fillId="0" borderId="0" xfId="81" applyFont="1" applyFill="1" applyBorder="1" applyAlignment="1">
      <alignment horizontal="left" vertical="center"/>
      <protection/>
    </xf>
    <xf numFmtId="0" fontId="0" fillId="0" borderId="0" xfId="9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0" fontId="20" fillId="0" borderId="0" xfId="85" applyNumberFormat="1" applyFont="1" applyFill="1" applyBorder="1" applyAlignment="1" applyProtection="1">
      <alignment horizontal="left" vertical="center" wrapText="1"/>
      <protection/>
    </xf>
    <xf numFmtId="0" fontId="3" fillId="0" borderId="0" xfId="84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right" vertical="top"/>
    </xf>
    <xf numFmtId="0" fontId="4" fillId="0" borderId="0" xfId="88" applyFont="1" applyFill="1" applyBorder="1" applyAlignment="1">
      <alignment horizontal="center" vertical="center"/>
      <protection/>
    </xf>
    <xf numFmtId="0" fontId="8" fillId="0" borderId="0" xfId="84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3" xfId="47"/>
    <cellStyle name="Comma 3 2" xfId="48"/>
    <cellStyle name="Comma 3 3" xfId="49"/>
    <cellStyle name="Comma 3 4" xfId="50"/>
    <cellStyle name="Comma 4" xfId="51"/>
    <cellStyle name="Comma 5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 2" xfId="61"/>
    <cellStyle name="Input" xfId="62"/>
    <cellStyle name="Linked Cell" xfId="63"/>
    <cellStyle name="Neutral" xfId="64"/>
    <cellStyle name="Normal 10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4" xfId="72"/>
    <cellStyle name="Normal 5" xfId="73"/>
    <cellStyle name="Normal 6" xfId="74"/>
    <cellStyle name="Normal 6 2" xfId="75"/>
    <cellStyle name="Normal 7" xfId="76"/>
    <cellStyle name="Normal 8" xfId="77"/>
    <cellStyle name="Normal 8 2" xfId="78"/>
    <cellStyle name="Normal 8 3" xfId="79"/>
    <cellStyle name="Normal 9" xfId="80"/>
    <cellStyle name="Normal_BAL" xfId="81"/>
    <cellStyle name="Normal_Financial statements 2000 Alcomet" xfId="82"/>
    <cellStyle name="Normal_Financial statements 2000 Alcomet 3" xfId="83"/>
    <cellStyle name="Normal_Financial statements_bg model 2002" xfId="84"/>
    <cellStyle name="Normal_Financial statements_bg model 2002 2" xfId="85"/>
    <cellStyle name="Normal_FS_2004_Final_28.03.05" xfId="86"/>
    <cellStyle name="Normal_FS_SOPHARMA_2005 (2)" xfId="87"/>
    <cellStyle name="Normal_FS'05-Neochim group-raboten_Final2" xfId="88"/>
    <cellStyle name="Normal_P&amp;L" xfId="89"/>
    <cellStyle name="Normal_P&amp;L_Financial statements_bg model 2002" xfId="90"/>
    <cellStyle name="Normal_Sheet2" xfId="91"/>
    <cellStyle name="Normal_SOPHARMA_FS_01_12_2007_predvaritelen" xfId="92"/>
    <cellStyle name="Note" xfId="93"/>
    <cellStyle name="Output" xfId="94"/>
    <cellStyle name="Percent" xfId="95"/>
    <cellStyle name="Percent 2" xfId="96"/>
    <cellStyle name="Percent 3" xfId="97"/>
    <cellStyle name="Percent 3 2" xfId="98"/>
    <cellStyle name="Percent 3 3" xfId="99"/>
    <cellStyle name="Title" xfId="100"/>
    <cellStyle name="Total" xfId="101"/>
    <cellStyle name="Warning Text" xfId="102"/>
    <cellStyle name="Обычный 2" xfId="103"/>
    <cellStyle name="Обычный_8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nsolidation\2016\YE%202016\!&#1050;&#1086;&#1085;&#1089;&#1086;%20&#1088;&#1072;&#1073;&#1086;&#1090;&#1085;&#1080;%20&#1092;&#1072;&#1081;&#1083;&#1086;&#1074;&#1077;\!FINAL%20AFA\102%20FS%20conso%2031.12.2016%20-%20C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CF - консо корекции"/>
      <sheetName val="SFP dr"/>
      <sheetName val="SFP cr"/>
      <sheetName val="IS dr"/>
      <sheetName val="IS cr"/>
      <sheetName val="IS 2013 "/>
      <sheetName val="SFP  2013"/>
      <sheetName val="нетен аджустмонт"/>
      <sheetName val="Sheet1"/>
      <sheetName val="Sheet3"/>
      <sheetName val="IS,SFP Adjistments 13"/>
      <sheetName val="тип операция"/>
      <sheetName val="legend"/>
      <sheetName val="ОВД дт"/>
      <sheetName val="ОВД кт"/>
      <sheetName val="ОФС дт"/>
      <sheetName val="ОФС кт"/>
      <sheetName val="CF 2016"/>
      <sheetName val="CF Adj pivot"/>
      <sheetName val="Sheet8"/>
      <sheetName val="CF Adj YE 2016"/>
      <sheetName val="2013 code REF (2)"/>
      <sheetName val="операции Дт - Кт  - нетно 2013 "/>
      <sheetName val="CF 2012-PBC"/>
      <sheetName val="CF Adjustments 12 PBC"/>
      <sheetName val="2012 code REF"/>
      <sheetName val="SCF dr"/>
      <sheetName val="SCF cr"/>
      <sheetName val="loans received"/>
      <sheetName val="loans granted"/>
      <sheetName val="пол.див-ти"/>
      <sheetName val="изпл.див-ти"/>
      <sheetName val="working"/>
      <sheetName val="working 2"/>
      <sheetName val="Sheet5"/>
      <sheetName val="official form"/>
      <sheetName val="инв. СФ"/>
      <sheetName val="Sheet6"/>
      <sheetName val="инв. СФТР"/>
      <sheetName val="инв. УФ"/>
      <sheetName val="currency rate"/>
      <sheetName val="БРТ"/>
      <sheetName val="ФМЦ"/>
    </sheetNames>
    <sheetDataSet>
      <sheetData sheetId="25">
        <row r="32">
          <cell r="CC32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Normal="70" zoomScaleSheetLayoutView="100" zoomScalePageLayoutView="0" workbookViewId="0" topLeftCell="A1">
      <selection activeCell="G17" sqref="G17"/>
    </sheetView>
  </sheetViews>
  <sheetFormatPr defaultColWidth="0" defaultRowHeight="12.75" customHeight="1" zeroHeight="1"/>
  <cols>
    <col min="1" max="2" width="9.28125" style="6" customWidth="1"/>
    <col min="3" max="3" width="16.8515625" style="6" customWidth="1"/>
    <col min="4" max="6" width="9.28125" style="6" customWidth="1"/>
    <col min="7" max="7" width="23.28125" style="6" customWidth="1"/>
    <col min="8" max="9" width="9.28125" style="6" customWidth="1"/>
    <col min="10" max="16384" width="9.28125" style="6" hidden="1" customWidth="1"/>
  </cols>
  <sheetData>
    <row r="1" spans="1:8" ht="18.75">
      <c r="A1" s="1" t="s">
        <v>25</v>
      </c>
      <c r="B1" s="2"/>
      <c r="C1" s="3"/>
      <c r="D1" s="4"/>
      <c r="E1" s="5"/>
      <c r="F1" s="5"/>
      <c r="G1" s="5"/>
      <c r="H1" s="5"/>
    </row>
    <row r="2" ht="12.75"/>
    <row r="3" ht="12.75"/>
    <row r="4" ht="12.75"/>
    <row r="5" spans="1:9" ht="18.75">
      <c r="A5" s="7" t="s">
        <v>26</v>
      </c>
      <c r="D5" s="289" t="s">
        <v>27</v>
      </c>
      <c r="E5" s="8"/>
      <c r="F5" s="9"/>
      <c r="G5" s="9"/>
      <c r="H5" s="9"/>
      <c r="I5" s="9"/>
    </row>
    <row r="6" spans="1:9" ht="17.25" customHeight="1">
      <c r="A6" s="7"/>
      <c r="D6" s="289" t="s">
        <v>0</v>
      </c>
      <c r="E6" s="8"/>
      <c r="F6" s="9"/>
      <c r="G6" s="9"/>
      <c r="H6" s="9"/>
      <c r="I6" s="9"/>
    </row>
    <row r="7" spans="1:9" ht="18.75">
      <c r="A7" s="7"/>
      <c r="D7" s="289" t="s">
        <v>28</v>
      </c>
      <c r="E7" s="8"/>
      <c r="H7" s="9"/>
      <c r="I7" s="9"/>
    </row>
    <row r="8" spans="1:9" ht="18.75">
      <c r="A8" s="7"/>
      <c r="D8" s="289" t="s">
        <v>29</v>
      </c>
      <c r="E8" s="8"/>
      <c r="F8" s="9"/>
      <c r="G8" s="9"/>
      <c r="H8" s="9"/>
      <c r="I8" s="9"/>
    </row>
    <row r="9" spans="1:9" ht="16.5">
      <c r="A9" s="10"/>
      <c r="D9" s="289" t="s">
        <v>1</v>
      </c>
      <c r="E9" s="8"/>
      <c r="F9" s="10"/>
      <c r="G9" s="9"/>
      <c r="H9" s="9"/>
      <c r="I9" s="9"/>
    </row>
    <row r="10" spans="1:9" ht="18.75">
      <c r="A10" s="7"/>
      <c r="D10" s="11"/>
      <c r="E10" s="11"/>
      <c r="F10" s="9"/>
      <c r="G10" s="9"/>
      <c r="H10" s="9"/>
      <c r="I10" s="9"/>
    </row>
    <row r="11" spans="1:9" ht="18.75">
      <c r="A11" s="7"/>
      <c r="D11" s="12"/>
      <c r="E11" s="12"/>
      <c r="F11" s="12"/>
      <c r="G11" s="9"/>
      <c r="H11" s="9"/>
      <c r="I11" s="9"/>
    </row>
    <row r="12" spans="1:7" ht="18.75">
      <c r="A12" s="7" t="s">
        <v>30</v>
      </c>
      <c r="D12" s="12" t="s">
        <v>27</v>
      </c>
      <c r="E12" s="13"/>
      <c r="F12" s="13"/>
      <c r="G12" s="14"/>
    </row>
    <row r="13" spans="4:9" ht="16.5">
      <c r="D13" s="12"/>
      <c r="E13" s="13"/>
      <c r="F13" s="13"/>
      <c r="G13" s="15"/>
      <c r="H13" s="9"/>
      <c r="I13" s="9"/>
    </row>
    <row r="14" spans="1:9" ht="18.75">
      <c r="A14" s="7" t="s">
        <v>31</v>
      </c>
      <c r="D14" s="12" t="s">
        <v>3</v>
      </c>
      <c r="E14" s="13"/>
      <c r="F14" s="13"/>
      <c r="G14" s="15"/>
      <c r="H14" s="9"/>
      <c r="I14" s="9"/>
    </row>
    <row r="15" spans="1:9" ht="18.75">
      <c r="A15" s="7"/>
      <c r="D15" s="12"/>
      <c r="E15" s="13"/>
      <c r="F15" s="13"/>
      <c r="G15" s="15"/>
      <c r="H15" s="9"/>
      <c r="I15" s="9"/>
    </row>
    <row r="16" spans="1:9" ht="18.75">
      <c r="A16" s="7" t="s">
        <v>32</v>
      </c>
      <c r="B16" s="7"/>
      <c r="C16" s="7"/>
      <c r="D16" s="12" t="s">
        <v>15</v>
      </c>
      <c r="E16" s="13"/>
      <c r="F16" s="13"/>
      <c r="G16" s="15"/>
      <c r="H16" s="9"/>
      <c r="I16" s="9"/>
    </row>
    <row r="17" spans="1:9" ht="18.75">
      <c r="A17" s="7"/>
      <c r="D17" s="12"/>
      <c r="E17" s="13"/>
      <c r="F17" s="13"/>
      <c r="G17" s="14"/>
      <c r="H17" s="7"/>
      <c r="I17" s="7"/>
    </row>
    <row r="18" spans="1:9" ht="18.75">
      <c r="A18" s="299" t="s">
        <v>33</v>
      </c>
      <c r="C18" s="16"/>
      <c r="D18" s="12" t="s">
        <v>4</v>
      </c>
      <c r="E18" s="13"/>
      <c r="F18" s="13"/>
      <c r="G18" s="14"/>
      <c r="H18" s="7"/>
      <c r="I18" s="7"/>
    </row>
    <row r="19" spans="1:9" ht="18.75">
      <c r="A19" s="7"/>
      <c r="D19" s="12"/>
      <c r="E19" s="13"/>
      <c r="F19" s="13"/>
      <c r="G19" s="14"/>
      <c r="H19" s="7"/>
      <c r="I19" s="7"/>
    </row>
    <row r="20" spans="1:7" ht="18.75">
      <c r="A20" s="7"/>
      <c r="D20" s="12"/>
      <c r="E20" s="13"/>
      <c r="F20" s="13"/>
      <c r="G20" s="14"/>
    </row>
    <row r="21" spans="1:7" ht="18.75">
      <c r="A21" s="7" t="s">
        <v>34</v>
      </c>
      <c r="D21" s="12" t="s">
        <v>5</v>
      </c>
      <c r="E21" s="13"/>
      <c r="F21" s="13"/>
      <c r="G21" s="14"/>
    </row>
    <row r="22" spans="1:7" ht="18.75">
      <c r="A22" s="7"/>
      <c r="D22" s="12" t="s">
        <v>6</v>
      </c>
      <c r="E22" s="13"/>
      <c r="F22" s="13"/>
      <c r="G22" s="14"/>
    </row>
    <row r="23" spans="6:7" ht="18.75">
      <c r="F23" s="14"/>
      <c r="G23" s="17"/>
    </row>
    <row r="24" spans="1:7" ht="18.75">
      <c r="A24" s="299" t="s">
        <v>35</v>
      </c>
      <c r="C24" s="16"/>
      <c r="D24" s="289" t="s">
        <v>36</v>
      </c>
      <c r="E24" s="290"/>
      <c r="F24" s="17"/>
      <c r="G24" s="19"/>
    </row>
    <row r="25" spans="1:9" ht="18.75">
      <c r="A25" s="7"/>
      <c r="C25" s="16"/>
      <c r="D25" s="289" t="s">
        <v>7</v>
      </c>
      <c r="E25" s="290"/>
      <c r="F25" s="17"/>
      <c r="G25" s="19"/>
      <c r="H25" s="20"/>
      <c r="I25" s="20"/>
    </row>
    <row r="26" spans="1:9" ht="18" customHeight="1">
      <c r="A26" s="7"/>
      <c r="C26" s="9"/>
      <c r="D26" s="289" t="s">
        <v>8</v>
      </c>
      <c r="E26" s="8"/>
      <c r="F26" s="17"/>
      <c r="G26" s="135"/>
      <c r="H26" s="136"/>
      <c r="I26" s="137"/>
    </row>
    <row r="27" spans="1:9" ht="18.75">
      <c r="A27" s="7"/>
      <c r="D27" s="289"/>
      <c r="E27" s="19"/>
      <c r="F27" s="17"/>
      <c r="G27" s="19"/>
      <c r="H27" s="20"/>
      <c r="I27" s="20"/>
    </row>
    <row r="28" spans="1:9" ht="18.75">
      <c r="A28" s="7" t="s">
        <v>37</v>
      </c>
      <c r="D28" s="289" t="s">
        <v>38</v>
      </c>
      <c r="E28" s="290"/>
      <c r="F28" s="290"/>
      <c r="G28" s="290"/>
      <c r="H28" s="7"/>
      <c r="I28" s="7"/>
    </row>
    <row r="29" spans="1:9" ht="18.75">
      <c r="A29" s="7"/>
      <c r="D29" s="289" t="s">
        <v>9</v>
      </c>
      <c r="E29" s="290"/>
      <c r="F29" s="290"/>
      <c r="G29" s="290"/>
      <c r="H29" s="7"/>
      <c r="I29" s="7"/>
    </row>
    <row r="30" spans="1:9" ht="18.75">
      <c r="A30" s="7"/>
      <c r="D30" s="289" t="s">
        <v>39</v>
      </c>
      <c r="E30" s="290"/>
      <c r="F30" s="290"/>
      <c r="G30" s="290"/>
      <c r="H30" s="7"/>
      <c r="I30" s="7"/>
    </row>
    <row r="31" spans="1:7" ht="18.75">
      <c r="A31" s="7"/>
      <c r="D31" s="289" t="s">
        <v>19</v>
      </c>
      <c r="E31" s="290"/>
      <c r="F31" s="290"/>
      <c r="G31" s="290"/>
    </row>
    <row r="32" spans="1:7" ht="18.75">
      <c r="A32" s="7"/>
      <c r="D32" s="289" t="s">
        <v>20</v>
      </c>
      <c r="E32" s="290"/>
      <c r="F32" s="290"/>
      <c r="G32" s="290"/>
    </row>
    <row r="33" spans="1:7" ht="18.75">
      <c r="A33" s="7"/>
      <c r="D33" s="289" t="s">
        <v>21</v>
      </c>
      <c r="E33" s="290"/>
      <c r="F33" s="290"/>
      <c r="G33" s="290"/>
    </row>
    <row r="34" spans="1:7" ht="18.75">
      <c r="A34" s="7"/>
      <c r="D34" s="289"/>
      <c r="E34" s="290"/>
      <c r="F34" s="290"/>
      <c r="G34" s="290"/>
    </row>
    <row r="35" spans="1:7" ht="18.75">
      <c r="A35" s="7"/>
      <c r="C35" s="20"/>
      <c r="E35" s="290"/>
      <c r="F35" s="290"/>
      <c r="G35" s="290"/>
    </row>
    <row r="36" spans="1:7" ht="18.75">
      <c r="A36" s="7"/>
      <c r="D36" s="289"/>
      <c r="E36" s="290"/>
      <c r="F36" s="290"/>
      <c r="G36" s="290"/>
    </row>
    <row r="37" spans="1:7" ht="18.75">
      <c r="A37" s="7"/>
      <c r="E37" s="18"/>
      <c r="F37" s="14"/>
      <c r="G37" s="18"/>
    </row>
    <row r="38" spans="1:9" ht="18.75">
      <c r="A38" s="7" t="s">
        <v>40</v>
      </c>
      <c r="D38" s="289" t="s">
        <v>41</v>
      </c>
      <c r="E38" s="19"/>
      <c r="F38" s="18"/>
      <c r="G38" s="19"/>
      <c r="H38" s="20"/>
      <c r="I38" s="20"/>
    </row>
    <row r="39" spans="1:7" ht="18.75">
      <c r="A39" s="7"/>
      <c r="E39" s="18"/>
      <c r="F39" s="14"/>
      <c r="G39" s="18"/>
    </row>
    <row r="40" spans="1:6" ht="18.75">
      <c r="A40" s="7"/>
      <c r="F40" s="7"/>
    </row>
    <row r="41" spans="1:6" ht="18.75">
      <c r="A41" s="7"/>
      <c r="F41" s="7"/>
    </row>
    <row r="42" spans="1:6" ht="18.75">
      <c r="A42" s="7"/>
      <c r="F42" s="7"/>
    </row>
    <row r="43" spans="1:6" ht="18.75">
      <c r="A43" s="7"/>
      <c r="F43" s="7"/>
    </row>
    <row r="44" spans="1:6" ht="18.75">
      <c r="A44" s="7"/>
      <c r="F44" s="7"/>
    </row>
    <row r="45" spans="1:6" ht="18.75">
      <c r="A45" s="7"/>
      <c r="F45" s="7"/>
    </row>
    <row r="46" spans="1:6" ht="18.75">
      <c r="A46" s="7"/>
      <c r="F46" s="7"/>
    </row>
    <row r="47" ht="12.75"/>
    <row r="48" ht="12.75"/>
    <row r="49" ht="12.75"/>
    <row r="50" ht="12.75"/>
    <row r="51" ht="12.75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="90" zoomScaleNormal="90" zoomScaleSheetLayoutView="90" zoomScalePageLayoutView="0" workbookViewId="0" topLeftCell="A1">
      <selection activeCell="A55" sqref="A55"/>
    </sheetView>
  </sheetViews>
  <sheetFormatPr defaultColWidth="9.140625" defaultRowHeight="12.75"/>
  <cols>
    <col min="1" max="1" width="80.421875" style="21" customWidth="1"/>
    <col min="2" max="2" width="11.57421875" style="31" customWidth="1"/>
    <col min="3" max="3" width="5.28125" style="26" customWidth="1"/>
    <col min="4" max="4" width="12.28125" style="26" customWidth="1"/>
    <col min="5" max="5" width="2.140625" style="26" customWidth="1"/>
    <col min="6" max="6" width="12.28125" style="26" customWidth="1"/>
    <col min="7" max="7" width="1.57421875" style="26" customWidth="1"/>
    <col min="8" max="8" width="12.28125" style="21" bestFit="1" customWidth="1"/>
    <col min="9" max="9" width="5.00390625" style="21" customWidth="1"/>
    <col min="10" max="10" width="11.57421875" style="21" bestFit="1" customWidth="1"/>
    <col min="11" max="16384" width="9.140625" style="21" customWidth="1"/>
  </cols>
  <sheetData>
    <row r="1" spans="1:7" ht="15">
      <c r="A1" s="335" t="s">
        <v>42</v>
      </c>
      <c r="B1" s="336"/>
      <c r="C1" s="336"/>
      <c r="D1" s="336"/>
      <c r="E1" s="336"/>
      <c r="F1" s="336"/>
      <c r="G1" s="336"/>
    </row>
    <row r="2" spans="1:7" s="22" customFormat="1" ht="15">
      <c r="A2" s="337" t="s">
        <v>43</v>
      </c>
      <c r="B2" s="338"/>
      <c r="C2" s="338"/>
      <c r="D2" s="338"/>
      <c r="E2" s="338"/>
      <c r="F2" s="338"/>
      <c r="G2" s="338"/>
    </row>
    <row r="3" spans="1:7" ht="15">
      <c r="A3" s="297" t="s">
        <v>44</v>
      </c>
      <c r="B3" s="188"/>
      <c r="C3" s="23"/>
      <c r="D3" s="23"/>
      <c r="E3" s="23"/>
      <c r="F3" s="23"/>
      <c r="G3" s="23"/>
    </row>
    <row r="4" spans="1:7" ht="4.5" customHeight="1">
      <c r="A4" s="282"/>
      <c r="B4" s="188"/>
      <c r="C4" s="23"/>
      <c r="D4" s="23"/>
      <c r="E4" s="23"/>
      <c r="F4" s="23"/>
      <c r="G4" s="23"/>
    </row>
    <row r="5" spans="1:7" ht="5.25" customHeight="1">
      <c r="A5" s="282"/>
      <c r="B5" s="188"/>
      <c r="C5" s="23"/>
      <c r="D5" s="23"/>
      <c r="E5" s="23"/>
      <c r="F5" s="23"/>
      <c r="G5" s="23"/>
    </row>
    <row r="6" spans="1:7" ht="15" customHeight="1">
      <c r="A6" s="22"/>
      <c r="B6" s="339" t="s">
        <v>10</v>
      </c>
      <c r="C6" s="283"/>
      <c r="D6" s="340" t="s">
        <v>23</v>
      </c>
      <c r="E6" s="283"/>
      <c r="F6" s="340" t="s">
        <v>18</v>
      </c>
      <c r="G6" s="283"/>
    </row>
    <row r="7" spans="1:7" ht="15">
      <c r="A7" s="22"/>
      <c r="B7" s="339"/>
      <c r="C7" s="283"/>
      <c r="D7" s="341"/>
      <c r="E7" s="283"/>
      <c r="F7" s="341"/>
      <c r="G7" s="283"/>
    </row>
    <row r="8" ht="15">
      <c r="A8" s="25"/>
    </row>
    <row r="9" ht="15">
      <c r="A9" s="25"/>
    </row>
    <row r="10" spans="1:10" ht="15" customHeight="1">
      <c r="A10" s="22" t="s">
        <v>45</v>
      </c>
      <c r="B10" s="31">
        <v>3</v>
      </c>
      <c r="D10" s="27">
        <v>292863</v>
      </c>
      <c r="F10" s="27">
        <v>239728</v>
      </c>
      <c r="J10" s="28"/>
    </row>
    <row r="11" spans="1:6" ht="15">
      <c r="A11" s="22" t="s">
        <v>46</v>
      </c>
      <c r="B11" s="31">
        <v>4</v>
      </c>
      <c r="D11" s="27">
        <v>2102</v>
      </c>
      <c r="F11" s="27">
        <v>1964</v>
      </c>
    </row>
    <row r="12" spans="1:10" ht="15">
      <c r="A12" s="29" t="s">
        <v>47</v>
      </c>
      <c r="D12" s="30">
        <v>10228</v>
      </c>
      <c r="F12" s="30">
        <v>3877</v>
      </c>
      <c r="G12" s="31"/>
      <c r="J12" s="28"/>
    </row>
    <row r="13" spans="1:10" ht="15">
      <c r="A13" s="22" t="s">
        <v>48</v>
      </c>
      <c r="B13" s="31">
        <v>5</v>
      </c>
      <c r="D13" s="27">
        <v>-24033</v>
      </c>
      <c r="F13" s="27">
        <v>-24999</v>
      </c>
      <c r="H13" s="32"/>
      <c r="J13" s="28"/>
    </row>
    <row r="14" spans="1:10" ht="15">
      <c r="A14" s="22" t="s">
        <v>49</v>
      </c>
      <c r="B14" s="31">
        <v>6</v>
      </c>
      <c r="D14" s="27">
        <v>-16870</v>
      </c>
      <c r="F14" s="27">
        <v>-13710</v>
      </c>
      <c r="H14" s="32"/>
      <c r="J14" s="28"/>
    </row>
    <row r="15" spans="1:8" ht="15">
      <c r="A15" s="22" t="s">
        <v>50</v>
      </c>
      <c r="B15" s="31">
        <v>7</v>
      </c>
      <c r="D15" s="27">
        <v>-27373</v>
      </c>
      <c r="F15" s="27">
        <v>-22737</v>
      </c>
      <c r="H15" s="33"/>
    </row>
    <row r="16" spans="1:8" ht="15">
      <c r="A16" s="22" t="s">
        <v>51</v>
      </c>
      <c r="B16" s="31" t="s">
        <v>24</v>
      </c>
      <c r="D16" s="27">
        <v>-8219</v>
      </c>
      <c r="F16" s="27">
        <v>-7234</v>
      </c>
      <c r="H16" s="32"/>
    </row>
    <row r="17" spans="1:8" ht="15">
      <c r="A17" s="300" t="s">
        <v>52</v>
      </c>
      <c r="D17" s="27">
        <v>-210149</v>
      </c>
      <c r="F17" s="27">
        <v>-153985</v>
      </c>
      <c r="H17" s="32"/>
    </row>
    <row r="18" spans="1:10" ht="15">
      <c r="A18" s="22" t="s">
        <v>53</v>
      </c>
      <c r="B18" s="31">
        <v>8</v>
      </c>
      <c r="D18" s="27">
        <v>-1756</v>
      </c>
      <c r="F18" s="27">
        <v>-1438</v>
      </c>
      <c r="H18" s="33"/>
      <c r="J18" s="28"/>
    </row>
    <row r="19" spans="1:11" ht="15" customHeight="1">
      <c r="A19" s="297" t="s">
        <v>54</v>
      </c>
      <c r="D19" s="34">
        <f>SUM(D10:D18)</f>
        <v>16793</v>
      </c>
      <c r="F19" s="34">
        <f>SUM(F10:F18)</f>
        <v>21466</v>
      </c>
      <c r="H19" s="32"/>
      <c r="K19" s="28"/>
    </row>
    <row r="20" spans="1:8" ht="8.25" customHeight="1">
      <c r="A20" s="22"/>
      <c r="D20" s="27"/>
      <c r="F20" s="27"/>
      <c r="H20" s="32"/>
    </row>
    <row r="21" spans="1:8" ht="15">
      <c r="A21" s="22" t="s">
        <v>55</v>
      </c>
      <c r="B21" s="31">
        <v>10</v>
      </c>
      <c r="D21" s="27">
        <v>809</v>
      </c>
      <c r="F21" s="27">
        <v>1205</v>
      </c>
      <c r="H21" s="32"/>
    </row>
    <row r="22" spans="1:8" ht="15">
      <c r="A22" s="22" t="s">
        <v>56</v>
      </c>
      <c r="B22" s="31">
        <v>11</v>
      </c>
      <c r="D22" s="27">
        <v>-2120</v>
      </c>
      <c r="F22" s="27">
        <v>-2430</v>
      </c>
      <c r="H22" s="32"/>
    </row>
    <row r="23" spans="1:8" ht="15">
      <c r="A23" s="286" t="s">
        <v>57</v>
      </c>
      <c r="D23" s="34">
        <f>SUM(D21:D22)</f>
        <v>-1311</v>
      </c>
      <c r="F23" s="34">
        <f>SUM(F21:F22)</f>
        <v>-1225</v>
      </c>
      <c r="H23" s="32"/>
    </row>
    <row r="24" spans="1:8" ht="9" customHeight="1">
      <c r="A24" s="35"/>
      <c r="D24" s="37"/>
      <c r="F24" s="37"/>
      <c r="H24" s="32"/>
    </row>
    <row r="25" spans="1:8" ht="15">
      <c r="A25" s="22" t="s">
        <v>58</v>
      </c>
      <c r="B25" s="31">
        <v>12</v>
      </c>
      <c r="D25" s="27">
        <v>-17</v>
      </c>
      <c r="F25" s="27">
        <v>337</v>
      </c>
      <c r="H25" s="32"/>
    </row>
    <row r="26" spans="1:8" ht="15">
      <c r="A26" s="297" t="s">
        <v>59</v>
      </c>
      <c r="D26" s="34">
        <f>D19+D23+D25</f>
        <v>15465</v>
      </c>
      <c r="F26" s="34">
        <f>F19+F23+F25</f>
        <v>20578</v>
      </c>
      <c r="H26" s="36"/>
    </row>
    <row r="27" spans="1:8" ht="6.75" customHeight="1">
      <c r="A27" s="293"/>
      <c r="D27" s="146"/>
      <c r="F27" s="146"/>
      <c r="H27" s="36"/>
    </row>
    <row r="28" spans="1:8" ht="15.75">
      <c r="A28" s="301" t="s">
        <v>60</v>
      </c>
      <c r="D28" s="38">
        <v>-1811</v>
      </c>
      <c r="F28" s="38">
        <v>-2394</v>
      </c>
      <c r="H28" s="36"/>
    </row>
    <row r="29" spans="1:10" ht="6.75" customHeight="1">
      <c r="A29" s="293"/>
      <c r="B29" s="189"/>
      <c r="C29" s="39"/>
      <c r="D29" s="37"/>
      <c r="E29" s="39"/>
      <c r="F29" s="37"/>
      <c r="G29" s="39"/>
      <c r="H29" s="36"/>
      <c r="J29" s="40"/>
    </row>
    <row r="30" spans="1:10" ht="7.5" customHeight="1">
      <c r="A30" s="293"/>
      <c r="B30" s="189"/>
      <c r="C30" s="39"/>
      <c r="D30" s="37"/>
      <c r="E30" s="39"/>
      <c r="F30" s="37"/>
      <c r="G30" s="39"/>
      <c r="H30" s="36"/>
      <c r="J30" s="40"/>
    </row>
    <row r="31" spans="1:10" ht="15.75" thickBot="1">
      <c r="A31" s="297" t="s">
        <v>61</v>
      </c>
      <c r="B31" s="189"/>
      <c r="C31" s="39"/>
      <c r="D31" s="133">
        <f>D26+D28</f>
        <v>13654</v>
      </c>
      <c r="E31" s="39"/>
      <c r="F31" s="133">
        <f>F26+F28</f>
        <v>18184</v>
      </c>
      <c r="G31" s="39"/>
      <c r="H31" s="36"/>
      <c r="J31" s="40"/>
    </row>
    <row r="32" spans="1:10" ht="16.5" thickBot="1" thickTop="1">
      <c r="A32" s="282"/>
      <c r="B32" s="189"/>
      <c r="C32" s="39"/>
      <c r="D32" s="37"/>
      <c r="E32" s="39"/>
      <c r="F32" s="37"/>
      <c r="G32" s="39"/>
      <c r="H32" s="36"/>
      <c r="J32" s="40"/>
    </row>
    <row r="33" spans="1:10" ht="16.5" thickBot="1">
      <c r="A33" s="303" t="s">
        <v>62</v>
      </c>
      <c r="C33" s="42"/>
      <c r="D33" s="37"/>
      <c r="E33" s="42"/>
      <c r="F33" s="37"/>
      <c r="G33" s="39"/>
      <c r="H33" s="36"/>
      <c r="J33" s="40"/>
    </row>
    <row r="34" spans="1:10" ht="16.5" thickBot="1">
      <c r="A34" s="304" t="s">
        <v>63</v>
      </c>
      <c r="B34" s="190"/>
      <c r="C34" s="42"/>
      <c r="D34" s="52"/>
      <c r="E34" s="42"/>
      <c r="F34" s="37"/>
      <c r="G34" s="39"/>
      <c r="H34" s="36"/>
      <c r="J34" s="40"/>
    </row>
    <row r="35" spans="1:10" ht="16.5" thickBot="1">
      <c r="A35" s="304" t="s">
        <v>64</v>
      </c>
      <c r="B35" s="190"/>
      <c r="C35" s="42"/>
      <c r="D35" s="43">
        <v>21</v>
      </c>
      <c r="E35" s="43"/>
      <c r="F35" s="43">
        <v>3</v>
      </c>
      <c r="G35" s="39"/>
      <c r="H35" s="36"/>
      <c r="J35" s="40"/>
    </row>
    <row r="36" spans="1:10" ht="15.75">
      <c r="A36" s="301" t="s">
        <v>65</v>
      </c>
      <c r="B36" s="190"/>
      <c r="C36" s="42"/>
      <c r="D36" s="52">
        <v>-182</v>
      </c>
      <c r="E36" s="52"/>
      <c r="F36" s="52">
        <v>154</v>
      </c>
      <c r="G36" s="39"/>
      <c r="H36" s="36"/>
      <c r="J36" s="40"/>
    </row>
    <row r="37" spans="1:10" ht="15">
      <c r="A37" s="293" t="s">
        <v>22</v>
      </c>
      <c r="B37" s="190">
        <v>13</v>
      </c>
      <c r="C37" s="42"/>
      <c r="D37" s="34">
        <f>SUM(D35:D36)</f>
        <v>-161</v>
      </c>
      <c r="E37" s="42"/>
      <c r="F37" s="34">
        <f>SUM(F35:F36)</f>
        <v>157</v>
      </c>
      <c r="G37" s="39"/>
      <c r="H37" s="36"/>
      <c r="J37" s="40"/>
    </row>
    <row r="38" spans="1:10" ht="15">
      <c r="A38" s="149"/>
      <c r="B38" s="190"/>
      <c r="C38" s="42"/>
      <c r="D38" s="37"/>
      <c r="E38" s="42"/>
      <c r="F38" s="37"/>
      <c r="G38" s="39"/>
      <c r="H38" s="36"/>
      <c r="J38" s="40"/>
    </row>
    <row r="39" spans="1:10" ht="15.75" thickBot="1">
      <c r="A39" s="285" t="s">
        <v>66</v>
      </c>
      <c r="B39" s="189"/>
      <c r="C39" s="39"/>
      <c r="D39" s="41">
        <f>+D31+D37</f>
        <v>13493</v>
      </c>
      <c r="E39" s="39"/>
      <c r="F39" s="41">
        <f>+F31+F37</f>
        <v>18341</v>
      </c>
      <c r="G39" s="39"/>
      <c r="H39" s="36"/>
      <c r="J39" s="40"/>
    </row>
    <row r="40" spans="1:10" ht="8.25" customHeight="1" thickBot="1" thickTop="1">
      <c r="A40" s="149"/>
      <c r="B40" s="190"/>
      <c r="C40" s="42"/>
      <c r="D40" s="37"/>
      <c r="E40" s="42"/>
      <c r="F40" s="37"/>
      <c r="G40" s="39"/>
      <c r="H40" s="36"/>
      <c r="J40" s="40"/>
    </row>
    <row r="41" spans="1:8" ht="16.5" thickBot="1">
      <c r="A41" s="302" t="s">
        <v>67</v>
      </c>
      <c r="B41" s="191"/>
      <c r="C41" s="45"/>
      <c r="D41" s="46"/>
      <c r="E41" s="45"/>
      <c r="F41" s="46"/>
      <c r="G41" s="47"/>
      <c r="H41" s="36"/>
    </row>
    <row r="42" spans="1:8" ht="16.5" thickBot="1">
      <c r="A42" s="304" t="s">
        <v>68</v>
      </c>
      <c r="B42" s="50"/>
      <c r="C42" s="48"/>
      <c r="D42" s="49">
        <v>12304</v>
      </c>
      <c r="E42" s="48"/>
      <c r="F42" s="49">
        <v>17002</v>
      </c>
      <c r="G42" s="50"/>
      <c r="H42" s="36"/>
    </row>
    <row r="43" spans="1:8" ht="15.75">
      <c r="A43" s="301" t="s">
        <v>69</v>
      </c>
      <c r="B43" s="50"/>
      <c r="C43" s="48"/>
      <c r="D43" s="52">
        <v>1350</v>
      </c>
      <c r="E43" s="48"/>
      <c r="F43" s="52">
        <v>1182</v>
      </c>
      <c r="G43" s="48"/>
      <c r="H43" s="36"/>
    </row>
    <row r="44" spans="1:8" ht="9" customHeight="1" thickBot="1">
      <c r="A44" s="53"/>
      <c r="B44" s="191"/>
      <c r="C44" s="45"/>
      <c r="D44" s="145"/>
      <c r="E44" s="45"/>
      <c r="F44" s="145"/>
      <c r="G44" s="47"/>
      <c r="H44" s="36"/>
    </row>
    <row r="45" spans="1:8" ht="16.5" thickBot="1">
      <c r="A45" s="302" t="s">
        <v>70</v>
      </c>
      <c r="B45" s="191"/>
      <c r="C45" s="45"/>
      <c r="D45" s="145"/>
      <c r="E45" s="45"/>
      <c r="F45" s="145"/>
      <c r="G45" s="47"/>
      <c r="H45" s="36"/>
    </row>
    <row r="46" spans="1:10" ht="16.5" thickBot="1">
      <c r="A46" s="304" t="s">
        <v>68</v>
      </c>
      <c r="B46" s="50"/>
      <c r="C46" s="48"/>
      <c r="D46" s="49">
        <v>12402</v>
      </c>
      <c r="E46" s="48"/>
      <c r="F46" s="49">
        <v>17018</v>
      </c>
      <c r="G46" s="50"/>
      <c r="H46" s="36"/>
      <c r="J46" s="44"/>
    </row>
    <row r="47" spans="1:8" ht="15.75">
      <c r="A47" s="301" t="s">
        <v>69</v>
      </c>
      <c r="B47" s="50"/>
      <c r="C47" s="48"/>
      <c r="D47" s="52">
        <v>1091</v>
      </c>
      <c r="E47" s="48"/>
      <c r="F47" s="52">
        <v>1323</v>
      </c>
      <c r="G47" s="48"/>
      <c r="H47" s="36"/>
    </row>
    <row r="48" spans="1:7" ht="8.25" customHeight="1">
      <c r="A48" s="51"/>
      <c r="B48" s="54"/>
      <c r="C48" s="54"/>
      <c r="D48" s="55"/>
      <c r="E48" s="54"/>
      <c r="F48" s="55"/>
      <c r="G48" s="54"/>
    </row>
    <row r="49" spans="1:7" ht="8.25" customHeight="1">
      <c r="A49" s="51"/>
      <c r="B49" s="54"/>
      <c r="C49" s="54"/>
      <c r="D49" s="55"/>
      <c r="E49" s="54"/>
      <c r="F49" s="55"/>
      <c r="G49" s="54"/>
    </row>
    <row r="50" spans="1:7" ht="8.25" customHeight="1">
      <c r="A50" s="51"/>
      <c r="B50" s="54"/>
      <c r="C50" s="54"/>
      <c r="D50" s="55"/>
      <c r="E50" s="54"/>
      <c r="F50" s="55"/>
      <c r="G50" s="54"/>
    </row>
    <row r="51" ht="15">
      <c r="A51" s="56"/>
    </row>
    <row r="52" spans="1:7" ht="15">
      <c r="A52" s="196" t="s">
        <v>71</v>
      </c>
      <c r="B52" s="189"/>
      <c r="C52" s="39"/>
      <c r="D52" s="39"/>
      <c r="E52" s="39"/>
      <c r="F52" s="39"/>
      <c r="G52" s="39"/>
    </row>
    <row r="53" spans="1:7" ht="15">
      <c r="A53" s="196"/>
      <c r="B53" s="189"/>
      <c r="C53" s="39"/>
      <c r="D53" s="39"/>
      <c r="E53" s="39"/>
      <c r="F53" s="39"/>
      <c r="G53" s="39"/>
    </row>
    <row r="54" ht="15">
      <c r="A54" s="56"/>
    </row>
    <row r="56" ht="15">
      <c r="A56" s="57" t="s">
        <v>72</v>
      </c>
    </row>
    <row r="57" ht="15">
      <c r="A57" s="58" t="s">
        <v>73</v>
      </c>
    </row>
    <row r="59" ht="15">
      <c r="A59" s="57" t="s">
        <v>74</v>
      </c>
    </row>
    <row r="60" ht="15">
      <c r="A60" s="58" t="s">
        <v>3</v>
      </c>
    </row>
    <row r="61" ht="15">
      <c r="A61" s="58"/>
    </row>
    <row r="62" ht="15">
      <c r="A62" s="60" t="s">
        <v>75</v>
      </c>
    </row>
    <row r="63" ht="15">
      <c r="A63" s="121" t="s">
        <v>15</v>
      </c>
    </row>
    <row r="65" ht="15">
      <c r="A65" s="22"/>
    </row>
    <row r="66" ht="15">
      <c r="A66" s="22"/>
    </row>
    <row r="67" ht="15">
      <c r="A67" s="22"/>
    </row>
    <row r="68" ht="15">
      <c r="A68" s="22"/>
    </row>
    <row r="69" spans="1:7" ht="15">
      <c r="A69" s="334"/>
      <c r="B69" s="334"/>
      <c r="C69" s="334"/>
      <c r="D69" s="334"/>
      <c r="E69" s="334"/>
      <c r="F69" s="334"/>
      <c r="G69" s="334"/>
    </row>
    <row r="70" spans="1:7" ht="17.25" customHeight="1">
      <c r="A70" s="57"/>
      <c r="B70" s="61"/>
      <c r="C70" s="61"/>
      <c r="D70" s="61"/>
      <c r="E70" s="61"/>
      <c r="F70" s="61"/>
      <c r="G70" s="61"/>
    </row>
    <row r="71" ht="15">
      <c r="A71" s="62"/>
    </row>
    <row r="72" ht="15">
      <c r="A72" s="63"/>
    </row>
    <row r="73" ht="15">
      <c r="A73" s="64"/>
    </row>
    <row r="74" ht="15">
      <c r="A74" s="64"/>
    </row>
    <row r="75" ht="15">
      <c r="A75" s="60"/>
    </row>
    <row r="76" ht="15">
      <c r="A76" s="65"/>
    </row>
    <row r="77" ht="15">
      <c r="A77" s="59"/>
    </row>
    <row r="82" ht="15">
      <c r="A82" s="66"/>
    </row>
  </sheetData>
  <sheetProtection/>
  <mergeCells count="6">
    <mergeCell ref="A69:G69"/>
    <mergeCell ref="A1:G1"/>
    <mergeCell ref="A2:G2"/>
    <mergeCell ref="B6:B7"/>
    <mergeCell ref="F6:F7"/>
    <mergeCell ref="D6:D7"/>
  </mergeCells>
  <printOptions/>
  <pageMargins left="0.6692913385826772" right="0.3937007874015748" top="0.5118110236220472" bottom="0.4724409448818898" header="0.31496062992125984" footer="0.31496062992125984"/>
  <pageSetup blackAndWhite="1" firstPageNumber="1" useFirstPageNumber="1" fitToHeight="0" fitToWidth="1" horizontalDpi="600" verticalDpi="600" orientation="portrait" paperSize="9" scale="74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90" zoomScaleNormal="90" zoomScaleSheetLayoutView="90" zoomScalePageLayoutView="0" workbookViewId="0" topLeftCell="B1">
      <selection activeCell="D13" sqref="D13"/>
    </sheetView>
  </sheetViews>
  <sheetFormatPr defaultColWidth="9.140625" defaultRowHeight="12.75"/>
  <cols>
    <col min="1" max="1" width="67.421875" style="67" customWidth="1"/>
    <col min="2" max="2" width="8.28125" style="67" customWidth="1"/>
    <col min="3" max="3" width="12.7109375" style="67" customWidth="1"/>
    <col min="4" max="4" width="14.421875" style="95" customWidth="1"/>
    <col min="5" max="5" width="1.28515625" style="67" customWidth="1"/>
    <col min="6" max="6" width="14.57421875" style="95" customWidth="1"/>
    <col min="7" max="7" width="1.28515625" style="67" customWidth="1"/>
    <col min="8" max="8" width="1.57421875" style="67" customWidth="1"/>
    <col min="9" max="16384" width="9.140625" style="67" customWidth="1"/>
  </cols>
  <sheetData>
    <row r="1" spans="1:7" ht="15">
      <c r="A1" s="335" t="s">
        <v>42</v>
      </c>
      <c r="B1" s="336"/>
      <c r="C1" s="336"/>
      <c r="D1" s="336"/>
      <c r="E1" s="336"/>
      <c r="F1" s="336"/>
      <c r="G1" s="336"/>
    </row>
    <row r="2" spans="1:7" ht="14.25">
      <c r="A2" s="68" t="s">
        <v>76</v>
      </c>
      <c r="B2" s="69"/>
      <c r="C2" s="69"/>
      <c r="D2" s="70"/>
      <c r="E2" s="69"/>
      <c r="F2" s="70"/>
      <c r="G2" s="69"/>
    </row>
    <row r="3" spans="1:7" ht="15">
      <c r="A3" s="297" t="s">
        <v>44</v>
      </c>
      <c r="B3" s="71"/>
      <c r="C3" s="71"/>
      <c r="D3" s="72"/>
      <c r="E3" s="71"/>
      <c r="F3" s="72"/>
      <c r="G3" s="71"/>
    </row>
    <row r="4" spans="1:7" ht="26.25" customHeight="1">
      <c r="A4" s="73"/>
      <c r="B4" s="24"/>
      <c r="C4" s="342" t="s">
        <v>10</v>
      </c>
      <c r="D4" s="343" t="s">
        <v>122</v>
      </c>
      <c r="E4" s="148"/>
      <c r="F4" s="343" t="s">
        <v>121</v>
      </c>
      <c r="G4" s="192"/>
    </row>
    <row r="5" spans="2:7" ht="12" customHeight="1">
      <c r="B5" s="24"/>
      <c r="C5" s="342"/>
      <c r="D5" s="344"/>
      <c r="E5" s="148"/>
      <c r="F5" s="344"/>
      <c r="G5" s="192"/>
    </row>
    <row r="6" spans="2:7" ht="12" customHeight="1">
      <c r="B6" s="151"/>
      <c r="C6" s="294"/>
      <c r="D6" s="153"/>
      <c r="E6" s="152"/>
      <c r="F6" s="193"/>
      <c r="G6" s="192"/>
    </row>
    <row r="7" spans="1:7" ht="14.25">
      <c r="A7" s="68" t="s">
        <v>13</v>
      </c>
      <c r="B7" s="31"/>
      <c r="C7" s="31"/>
      <c r="D7" s="74"/>
      <c r="E7" s="31"/>
      <c r="F7" s="74"/>
      <c r="G7" s="31"/>
    </row>
    <row r="8" spans="1:7" ht="14.25">
      <c r="A8" s="68" t="s">
        <v>77</v>
      </c>
      <c r="B8" s="75"/>
      <c r="C8" s="75"/>
      <c r="D8" s="76"/>
      <c r="E8" s="75"/>
      <c r="F8" s="76"/>
      <c r="G8" s="75"/>
    </row>
    <row r="9" spans="1:7" ht="15">
      <c r="A9" s="77" t="s">
        <v>78</v>
      </c>
      <c r="B9" s="78"/>
      <c r="C9" s="78">
        <v>14</v>
      </c>
      <c r="D9" s="194">
        <v>315923</v>
      </c>
      <c r="E9" s="78"/>
      <c r="F9" s="194">
        <v>317620</v>
      </c>
      <c r="G9" s="78"/>
    </row>
    <row r="10" spans="1:7" ht="15">
      <c r="A10" s="80" t="s">
        <v>79</v>
      </c>
      <c r="B10" s="78"/>
      <c r="C10" s="78">
        <v>15</v>
      </c>
      <c r="D10" s="194">
        <v>61674</v>
      </c>
      <c r="E10" s="78"/>
      <c r="F10" s="194">
        <v>63449</v>
      </c>
      <c r="G10" s="78"/>
    </row>
    <row r="11" spans="1:7" ht="15">
      <c r="A11" s="305" t="s">
        <v>80</v>
      </c>
      <c r="B11" s="78"/>
      <c r="C11" s="78">
        <v>15</v>
      </c>
      <c r="D11" s="194">
        <v>23152</v>
      </c>
      <c r="E11" s="78"/>
      <c r="F11" s="194">
        <v>23147</v>
      </c>
      <c r="G11" s="78"/>
    </row>
    <row r="12" spans="1:7" ht="15">
      <c r="A12" s="80" t="s">
        <v>81</v>
      </c>
      <c r="B12" s="78"/>
      <c r="C12" s="78">
        <v>16</v>
      </c>
      <c r="D12" s="194">
        <v>9811</v>
      </c>
      <c r="E12" s="78"/>
      <c r="F12" s="194">
        <v>9811</v>
      </c>
      <c r="G12" s="78"/>
    </row>
    <row r="13" spans="1:7" ht="15">
      <c r="A13" s="80" t="s">
        <v>82</v>
      </c>
      <c r="B13" s="78"/>
      <c r="C13" s="78">
        <v>17</v>
      </c>
      <c r="D13" s="194">
        <v>19565</v>
      </c>
      <c r="E13" s="78"/>
      <c r="F13" s="194">
        <v>19536</v>
      </c>
      <c r="G13" s="78"/>
    </row>
    <row r="14" spans="1:7" ht="15">
      <c r="A14" s="80" t="s">
        <v>83</v>
      </c>
      <c r="B14" s="78"/>
      <c r="C14" s="78">
        <v>18</v>
      </c>
      <c r="D14" s="194">
        <v>8245</v>
      </c>
      <c r="E14" s="78"/>
      <c r="F14" s="194">
        <v>7982</v>
      </c>
      <c r="G14" s="78"/>
    </row>
    <row r="15" spans="1:8" ht="15">
      <c r="A15" s="82" t="s">
        <v>84</v>
      </c>
      <c r="B15" s="78"/>
      <c r="C15" s="78">
        <v>19</v>
      </c>
      <c r="D15" s="194">
        <v>21437</v>
      </c>
      <c r="E15" s="78"/>
      <c r="F15" s="194">
        <v>20599</v>
      </c>
      <c r="G15" s="78"/>
      <c r="H15" s="141"/>
    </row>
    <row r="16" spans="1:7" ht="15">
      <c r="A16" s="82" t="s">
        <v>85</v>
      </c>
      <c r="B16" s="78"/>
      <c r="C16" s="78">
        <v>20</v>
      </c>
      <c r="D16" s="194">
        <v>4808</v>
      </c>
      <c r="E16" s="78"/>
      <c r="F16" s="194">
        <v>4883</v>
      </c>
      <c r="G16" s="78"/>
    </row>
    <row r="17" spans="1:7" ht="15">
      <c r="A17" s="82" t="s">
        <v>86</v>
      </c>
      <c r="B17" s="89"/>
      <c r="C17" s="89"/>
      <c r="D17" s="194">
        <v>1469</v>
      </c>
      <c r="E17" s="89"/>
      <c r="F17" s="194">
        <v>1342</v>
      </c>
      <c r="G17" s="89"/>
    </row>
    <row r="18" spans="1:7" ht="14.25" customHeight="1">
      <c r="A18" s="83"/>
      <c r="B18" s="75"/>
      <c r="C18" s="75"/>
      <c r="D18" s="84">
        <f>SUM(D9:D17)</f>
        <v>466084</v>
      </c>
      <c r="E18" s="75"/>
      <c r="F18" s="84">
        <f>SUM(F9:F17)</f>
        <v>468369</v>
      </c>
      <c r="G18" s="75"/>
    </row>
    <row r="19" spans="1:8" ht="15">
      <c r="A19" s="306" t="s">
        <v>87</v>
      </c>
      <c r="B19" s="75"/>
      <c r="C19" s="75"/>
      <c r="D19" s="278"/>
      <c r="E19" s="75"/>
      <c r="F19" s="142"/>
      <c r="G19" s="75"/>
      <c r="H19" s="138"/>
    </row>
    <row r="20" spans="1:7" ht="15">
      <c r="A20" s="307" t="s">
        <v>88</v>
      </c>
      <c r="B20" s="78"/>
      <c r="C20" s="78">
        <v>21</v>
      </c>
      <c r="D20" s="194">
        <v>224473</v>
      </c>
      <c r="E20" s="78"/>
      <c r="F20" s="194">
        <v>218109</v>
      </c>
      <c r="G20" s="78"/>
    </row>
    <row r="21" spans="1:7" ht="15">
      <c r="A21" s="307" t="s">
        <v>89</v>
      </c>
      <c r="B21" s="78"/>
      <c r="C21" s="143">
        <v>22</v>
      </c>
      <c r="D21" s="194">
        <v>229926</v>
      </c>
      <c r="E21" s="143"/>
      <c r="F21" s="194">
        <v>231278</v>
      </c>
      <c r="G21" s="143"/>
    </row>
    <row r="22" spans="1:10" ht="15">
      <c r="A22" s="307" t="s">
        <v>90</v>
      </c>
      <c r="B22" s="78"/>
      <c r="C22" s="143">
        <v>23</v>
      </c>
      <c r="D22" s="194">
        <v>5243</v>
      </c>
      <c r="E22" s="143"/>
      <c r="F22" s="194">
        <v>4694</v>
      </c>
      <c r="G22" s="143"/>
      <c r="H22" s="81"/>
      <c r="J22" s="81"/>
    </row>
    <row r="23" spans="1:7" ht="15">
      <c r="A23" s="308" t="s">
        <v>91</v>
      </c>
      <c r="B23" s="78"/>
      <c r="C23" s="78">
        <v>24</v>
      </c>
      <c r="D23" s="194">
        <v>26449</v>
      </c>
      <c r="E23" s="78"/>
      <c r="F23" s="194">
        <v>24955</v>
      </c>
      <c r="G23" s="78"/>
    </row>
    <row r="24" spans="1:7" ht="15">
      <c r="A24" s="308" t="s">
        <v>92</v>
      </c>
      <c r="B24" s="78"/>
      <c r="C24" s="78">
        <v>25</v>
      </c>
      <c r="D24" s="194">
        <v>35895</v>
      </c>
      <c r="E24" s="78"/>
      <c r="F24" s="194">
        <v>33328</v>
      </c>
      <c r="G24" s="78"/>
    </row>
    <row r="25" spans="1:7" ht="14.25">
      <c r="A25" s="68"/>
      <c r="B25" s="75"/>
      <c r="C25" s="78"/>
      <c r="D25" s="84">
        <f>SUM(D20:D24)</f>
        <v>521986</v>
      </c>
      <c r="E25" s="78"/>
      <c r="F25" s="84">
        <f>SUM(F20:F24)</f>
        <v>512364</v>
      </c>
      <c r="G25" s="78"/>
    </row>
    <row r="26" spans="1:7" ht="6.75" customHeight="1">
      <c r="A26" s="68"/>
      <c r="B26" s="75"/>
      <c r="C26" s="78"/>
      <c r="D26" s="85"/>
      <c r="E26" s="78"/>
      <c r="F26" s="85"/>
      <c r="G26" s="78"/>
    </row>
    <row r="27" spans="1:8" ht="15" thickBot="1">
      <c r="A27" s="309" t="s">
        <v>93</v>
      </c>
      <c r="B27" s="75"/>
      <c r="C27" s="78"/>
      <c r="D27" s="87">
        <f>SUM(D25,D18)</f>
        <v>988070</v>
      </c>
      <c r="E27" s="78"/>
      <c r="F27" s="87">
        <f>SUM(F25,F18)</f>
        <v>980733</v>
      </c>
      <c r="G27" s="78"/>
      <c r="H27" s="139"/>
    </row>
    <row r="28" spans="1:7" ht="8.25" customHeight="1" thickTop="1">
      <c r="A28" s="305"/>
      <c r="B28" s="75"/>
      <c r="C28" s="75"/>
      <c r="D28" s="85"/>
      <c r="E28" s="75"/>
      <c r="F28" s="85"/>
      <c r="G28" s="75"/>
    </row>
    <row r="29" spans="1:7" ht="14.25">
      <c r="A29" s="309" t="s">
        <v>94</v>
      </c>
      <c r="B29" s="31"/>
      <c r="C29" s="31"/>
      <c r="D29" s="85"/>
      <c r="E29" s="31"/>
      <c r="F29" s="85"/>
      <c r="G29" s="31"/>
    </row>
    <row r="30" spans="1:7" ht="12.75">
      <c r="A30" s="310" t="s">
        <v>95</v>
      </c>
      <c r="B30" s="31"/>
      <c r="C30" s="31"/>
      <c r="D30" s="88"/>
      <c r="E30" s="31"/>
      <c r="F30" s="88"/>
      <c r="G30" s="31"/>
    </row>
    <row r="31" spans="1:7" ht="15">
      <c r="A31" s="305" t="s">
        <v>96</v>
      </c>
      <c r="B31" s="89"/>
      <c r="C31" s="89"/>
      <c r="D31" s="194">
        <v>134798</v>
      </c>
      <c r="E31" s="89"/>
      <c r="F31" s="194">
        <v>134798</v>
      </c>
      <c r="G31" s="89"/>
    </row>
    <row r="32" spans="1:7" ht="15">
      <c r="A32" s="305" t="s">
        <v>97</v>
      </c>
      <c r="B32" s="89"/>
      <c r="C32" s="89"/>
      <c r="D32" s="194">
        <v>53454</v>
      </c>
      <c r="E32" s="89"/>
      <c r="F32" s="194">
        <v>53576</v>
      </c>
      <c r="G32" s="89"/>
    </row>
    <row r="33" spans="1:8" ht="15">
      <c r="A33" s="305" t="s">
        <v>98</v>
      </c>
      <c r="B33" s="89"/>
      <c r="D33" s="194">
        <v>293967</v>
      </c>
      <c r="E33" s="89"/>
      <c r="F33" s="194">
        <v>281509</v>
      </c>
      <c r="G33" s="89"/>
      <c r="H33" s="141"/>
    </row>
    <row r="34" spans="1:7" ht="14.25">
      <c r="A34" s="68"/>
      <c r="B34" s="75"/>
      <c r="C34" s="89">
        <v>26</v>
      </c>
      <c r="D34" s="90">
        <f>SUM(D31:D33)</f>
        <v>482219</v>
      </c>
      <c r="E34" s="78"/>
      <c r="F34" s="90">
        <f>SUM(F31:F33)</f>
        <v>469883</v>
      </c>
      <c r="G34" s="78"/>
    </row>
    <row r="35" spans="1:7" ht="9" customHeight="1">
      <c r="A35" s="68"/>
      <c r="B35" s="75"/>
      <c r="C35" s="78"/>
      <c r="D35" s="91"/>
      <c r="E35" s="78"/>
      <c r="F35" s="91"/>
      <c r="G35" s="78"/>
    </row>
    <row r="36" spans="1:7" ht="14.25">
      <c r="A36" s="311" t="s">
        <v>99</v>
      </c>
      <c r="B36" s="75"/>
      <c r="C36" s="78"/>
      <c r="D36" s="93">
        <v>34868</v>
      </c>
      <c r="E36" s="78"/>
      <c r="F36" s="93">
        <v>33227</v>
      </c>
      <c r="G36" s="78"/>
    </row>
    <row r="37" spans="1:7" ht="7.5" customHeight="1">
      <c r="A37" s="92"/>
      <c r="B37" s="75"/>
      <c r="C37" s="78"/>
      <c r="D37" s="91"/>
      <c r="E37" s="78"/>
      <c r="F37" s="91"/>
      <c r="G37" s="78"/>
    </row>
    <row r="38" spans="1:7" ht="14.25">
      <c r="A38" s="311" t="s">
        <v>100</v>
      </c>
      <c r="B38" s="75"/>
      <c r="C38" s="78">
        <v>26</v>
      </c>
      <c r="D38" s="93">
        <f>D36+D34</f>
        <v>517087</v>
      </c>
      <c r="E38" s="78"/>
      <c r="F38" s="93">
        <f>F36+F34</f>
        <v>503110</v>
      </c>
      <c r="G38" s="78"/>
    </row>
    <row r="39" spans="1:7" ht="9" customHeight="1">
      <c r="A39" s="306"/>
      <c r="B39" s="75"/>
      <c r="C39" s="78"/>
      <c r="D39" s="91"/>
      <c r="E39" s="78"/>
      <c r="F39" s="91"/>
      <c r="G39" s="78"/>
    </row>
    <row r="40" spans="1:7" ht="15">
      <c r="A40" s="94" t="s">
        <v>101</v>
      </c>
      <c r="B40" s="75"/>
      <c r="C40" s="75"/>
      <c r="D40" s="86"/>
      <c r="E40" s="75"/>
      <c r="F40" s="86"/>
      <c r="G40" s="75"/>
    </row>
    <row r="41" spans="1:7" ht="15">
      <c r="A41" s="311" t="s">
        <v>102</v>
      </c>
      <c r="B41" s="89"/>
      <c r="C41" s="89"/>
      <c r="D41" s="86"/>
      <c r="E41" s="89"/>
      <c r="F41" s="86"/>
      <c r="G41" s="89"/>
    </row>
    <row r="42" spans="1:7" ht="15">
      <c r="A42" s="77" t="s">
        <v>103</v>
      </c>
      <c r="B42" s="89"/>
      <c r="C42" s="89">
        <v>27</v>
      </c>
      <c r="D42" s="79">
        <v>47273</v>
      </c>
      <c r="E42" s="89"/>
      <c r="F42" s="79">
        <v>50526</v>
      </c>
      <c r="G42" s="89"/>
    </row>
    <row r="43" spans="1:7" ht="15">
      <c r="A43" s="80" t="s">
        <v>104</v>
      </c>
      <c r="B43" s="89"/>
      <c r="C43" s="89"/>
      <c r="D43" s="79">
        <v>13393</v>
      </c>
      <c r="E43" s="89"/>
      <c r="F43" s="79">
        <v>13704</v>
      </c>
      <c r="G43" s="89"/>
    </row>
    <row r="44" spans="1:8" ht="15">
      <c r="A44" s="80" t="s">
        <v>105</v>
      </c>
      <c r="B44" s="89"/>
      <c r="C44" s="89">
        <v>28</v>
      </c>
      <c r="D44" s="79">
        <v>5403</v>
      </c>
      <c r="E44" s="89"/>
      <c r="F44" s="79">
        <v>5458</v>
      </c>
      <c r="G44" s="89"/>
      <c r="H44" s="141"/>
    </row>
    <row r="45" spans="1:7" ht="15">
      <c r="A45" s="80" t="s">
        <v>106</v>
      </c>
      <c r="B45" s="89"/>
      <c r="C45" s="89">
        <v>29</v>
      </c>
      <c r="D45" s="79">
        <v>1818</v>
      </c>
      <c r="E45" s="89"/>
      <c r="F45" s="79">
        <v>1950</v>
      </c>
      <c r="G45" s="89"/>
    </row>
    <row r="46" spans="1:7" ht="15">
      <c r="A46" s="80" t="s">
        <v>107</v>
      </c>
      <c r="B46" s="89"/>
      <c r="C46" s="89">
        <v>30</v>
      </c>
      <c r="D46" s="79">
        <v>8073</v>
      </c>
      <c r="E46" s="89"/>
      <c r="F46" s="79">
        <v>8250</v>
      </c>
      <c r="G46" s="89"/>
    </row>
    <row r="47" spans="1:7" ht="15">
      <c r="A47" s="80" t="s">
        <v>108</v>
      </c>
      <c r="B47" s="89"/>
      <c r="C47" s="89"/>
      <c r="D47" s="79">
        <v>279</v>
      </c>
      <c r="E47" s="89"/>
      <c r="F47" s="79">
        <v>173</v>
      </c>
      <c r="G47" s="89"/>
    </row>
    <row r="48" spans="1:8" ht="15">
      <c r="A48" s="83"/>
      <c r="B48" s="75"/>
      <c r="C48" s="89"/>
      <c r="D48" s="279">
        <f>SUM(D42:D47)</f>
        <v>76239</v>
      </c>
      <c r="E48" s="89"/>
      <c r="F48" s="288">
        <f>SUM(F42:F47)</f>
        <v>80061</v>
      </c>
      <c r="G48" s="89"/>
      <c r="H48" s="95"/>
    </row>
    <row r="49" ht="14.25" customHeight="1"/>
    <row r="50" spans="1:7" ht="15">
      <c r="A50" s="312" t="s">
        <v>109</v>
      </c>
      <c r="B50" s="96"/>
      <c r="C50" s="96"/>
      <c r="D50" s="97"/>
      <c r="E50" s="96"/>
      <c r="F50" s="97"/>
      <c r="G50" s="96"/>
    </row>
    <row r="51" spans="1:7" s="141" customFormat="1" ht="15">
      <c r="A51" s="313" t="s">
        <v>110</v>
      </c>
      <c r="B51" s="78"/>
      <c r="C51" s="78">
        <v>31</v>
      </c>
      <c r="D51" s="79">
        <v>195413</v>
      </c>
      <c r="E51" s="78"/>
      <c r="F51" s="79">
        <v>194165</v>
      </c>
      <c r="G51" s="78"/>
    </row>
    <row r="52" spans="1:7" ht="15">
      <c r="A52" s="313" t="s">
        <v>111</v>
      </c>
      <c r="B52" s="78"/>
      <c r="C52" s="78">
        <v>27</v>
      </c>
      <c r="D52" s="79">
        <v>14212</v>
      </c>
      <c r="E52" s="78"/>
      <c r="F52" s="79">
        <v>14478</v>
      </c>
      <c r="G52" s="78"/>
    </row>
    <row r="53" spans="1:7" ht="15">
      <c r="A53" s="313" t="s">
        <v>112</v>
      </c>
      <c r="B53" s="78"/>
      <c r="C53" s="78">
        <v>32</v>
      </c>
      <c r="D53" s="79">
        <v>136830</v>
      </c>
      <c r="E53" s="78"/>
      <c r="F53" s="79">
        <v>135168</v>
      </c>
      <c r="G53" s="78"/>
    </row>
    <row r="54" spans="1:9" ht="15">
      <c r="A54" s="313" t="s">
        <v>113</v>
      </c>
      <c r="B54" s="78"/>
      <c r="C54" s="78">
        <v>33</v>
      </c>
      <c r="D54" s="79">
        <v>1435</v>
      </c>
      <c r="E54" s="143"/>
      <c r="F54" s="79">
        <v>757</v>
      </c>
      <c r="G54" s="143"/>
      <c r="H54" s="81"/>
      <c r="I54" s="81"/>
    </row>
    <row r="55" spans="1:7" ht="15">
      <c r="A55" s="313" t="s">
        <v>114</v>
      </c>
      <c r="B55" s="78"/>
      <c r="C55" s="78">
        <v>34</v>
      </c>
      <c r="D55" s="79">
        <v>15493</v>
      </c>
      <c r="E55" s="78"/>
      <c r="F55" s="79">
        <v>19403</v>
      </c>
      <c r="G55" s="78"/>
    </row>
    <row r="56" spans="1:9" ht="15">
      <c r="A56" s="313" t="s">
        <v>115</v>
      </c>
      <c r="B56" s="78"/>
      <c r="C56" s="78">
        <v>35</v>
      </c>
      <c r="D56" s="79">
        <v>12943</v>
      </c>
      <c r="E56" s="78"/>
      <c r="F56" s="79">
        <v>12895</v>
      </c>
      <c r="G56" s="78"/>
      <c r="H56" s="81"/>
      <c r="I56" s="81"/>
    </row>
    <row r="57" spans="1:7" ht="15">
      <c r="A57" s="313" t="s">
        <v>116</v>
      </c>
      <c r="B57" s="78"/>
      <c r="C57" s="78">
        <v>36</v>
      </c>
      <c r="D57" s="79">
        <v>5974</v>
      </c>
      <c r="E57" s="78"/>
      <c r="F57" s="79">
        <v>7375</v>
      </c>
      <c r="G57" s="78"/>
    </row>
    <row r="58" spans="1:7" ht="15">
      <c r="A58" s="313" t="s">
        <v>117</v>
      </c>
      <c r="B58" s="78"/>
      <c r="C58" s="78">
        <v>37</v>
      </c>
      <c r="D58" s="79">
        <v>12444</v>
      </c>
      <c r="E58" s="78"/>
      <c r="F58" s="79">
        <v>13321</v>
      </c>
      <c r="G58" s="78"/>
    </row>
    <row r="59" spans="1:8" ht="14.25">
      <c r="A59" s="68"/>
      <c r="B59" s="75"/>
      <c r="C59" s="75"/>
      <c r="D59" s="90">
        <f>SUM(D51:D58)</f>
        <v>394744</v>
      </c>
      <c r="E59" s="75"/>
      <c r="F59" s="90">
        <f>SUM(F51:F58)</f>
        <v>397562</v>
      </c>
      <c r="G59" s="75"/>
      <c r="H59" s="95"/>
    </row>
    <row r="60" spans="1:7" ht="7.5" customHeight="1">
      <c r="A60" s="68"/>
      <c r="B60" s="75"/>
      <c r="C60" s="75"/>
      <c r="D60" s="91"/>
      <c r="E60" s="75"/>
      <c r="F60" s="91"/>
      <c r="G60" s="75"/>
    </row>
    <row r="61" spans="1:8" ht="14.25">
      <c r="A61" s="68" t="s">
        <v>118</v>
      </c>
      <c r="B61" s="75"/>
      <c r="C61" s="75"/>
      <c r="D61" s="93">
        <f>D48+D59</f>
        <v>470983</v>
      </c>
      <c r="E61" s="75"/>
      <c r="F61" s="93">
        <f>F48+F59</f>
        <v>477623</v>
      </c>
      <c r="G61" s="75"/>
      <c r="H61" s="95"/>
    </row>
    <row r="62" spans="1:7" ht="6.75" customHeight="1">
      <c r="A62" s="68"/>
      <c r="B62" s="75"/>
      <c r="C62" s="75"/>
      <c r="D62" s="91"/>
      <c r="E62" s="75"/>
      <c r="F62" s="91"/>
      <c r="G62" s="75"/>
    </row>
    <row r="63" spans="1:7" ht="15" thickBot="1">
      <c r="A63" s="94" t="s">
        <v>119</v>
      </c>
      <c r="B63" s="75"/>
      <c r="C63" s="75"/>
      <c r="D63" s="87">
        <f>D61+D38</f>
        <v>988070</v>
      </c>
      <c r="E63" s="75"/>
      <c r="F63" s="87">
        <f>F61+F38</f>
        <v>980733</v>
      </c>
      <c r="G63" s="75"/>
    </row>
    <row r="64" spans="1:7" ht="15.75" thickTop="1">
      <c r="A64" s="77"/>
      <c r="B64" s="78"/>
      <c r="C64" s="98"/>
      <c r="D64" s="147"/>
      <c r="E64" s="98"/>
      <c r="F64" s="147"/>
      <c r="G64" s="98"/>
    </row>
    <row r="65" spans="1:7" ht="15">
      <c r="A65" s="99" t="str">
        <f>+SCI!A52</f>
        <v>Приложения на страницах с 5 до 103 являются неотъемлемой частью финансового отчета.</v>
      </c>
      <c r="B65" s="78"/>
      <c r="C65" s="100"/>
      <c r="D65" s="101"/>
      <c r="E65" s="100"/>
      <c r="F65" s="101"/>
      <c r="G65" s="100"/>
    </row>
    <row r="66" spans="1:7" ht="15">
      <c r="A66" s="99"/>
      <c r="B66" s="78"/>
      <c r="C66" s="100"/>
      <c r="D66" s="102"/>
      <c r="E66" s="100"/>
      <c r="F66" s="102"/>
      <c r="G66" s="100"/>
    </row>
    <row r="67" spans="1:7" ht="17.25" customHeight="1">
      <c r="A67" s="61"/>
      <c r="B67" s="61"/>
      <c r="C67" s="61"/>
      <c r="D67" s="103"/>
      <c r="E67" s="61"/>
      <c r="F67" s="103"/>
      <c r="G67" s="61"/>
    </row>
    <row r="68" spans="1:7" ht="8.25" customHeight="1">
      <c r="A68" s="61"/>
      <c r="B68" s="61"/>
      <c r="C68" s="61"/>
      <c r="D68" s="103"/>
      <c r="E68" s="61"/>
      <c r="F68" s="103"/>
      <c r="G68" s="61"/>
    </row>
    <row r="69" spans="1:7" s="21" customFormat="1" ht="15">
      <c r="A69" s="57" t="s">
        <v>120</v>
      </c>
      <c r="B69" s="26"/>
      <c r="C69" s="26"/>
      <c r="D69" s="104"/>
      <c r="E69" s="26"/>
      <c r="F69" s="104"/>
      <c r="G69" s="26"/>
    </row>
    <row r="70" spans="1:7" s="21" customFormat="1" ht="15">
      <c r="A70" s="58" t="s">
        <v>27</v>
      </c>
      <c r="B70" s="26"/>
      <c r="C70" s="26"/>
      <c r="D70" s="104"/>
      <c r="E70" s="26"/>
      <c r="F70" s="104"/>
      <c r="G70" s="26"/>
    </row>
    <row r="71" spans="1:7" s="21" customFormat="1" ht="9" customHeight="1">
      <c r="A71" s="58"/>
      <c r="B71" s="26"/>
      <c r="C71" s="26"/>
      <c r="D71" s="104"/>
      <c r="E71" s="26"/>
      <c r="F71" s="104"/>
      <c r="G71" s="26"/>
    </row>
    <row r="72" spans="1:7" s="21" customFormat="1" ht="15">
      <c r="A72" s="57" t="s">
        <v>31</v>
      </c>
      <c r="B72" s="26"/>
      <c r="C72" s="26"/>
      <c r="D72" s="104"/>
      <c r="E72" s="26"/>
      <c r="F72" s="104"/>
      <c r="G72" s="26"/>
    </row>
    <row r="73" spans="1:7" s="21" customFormat="1" ht="15">
      <c r="A73" s="58" t="s">
        <v>3</v>
      </c>
      <c r="B73" s="26"/>
      <c r="C73" s="26"/>
      <c r="D73" s="104"/>
      <c r="E73" s="26"/>
      <c r="F73" s="104"/>
      <c r="G73" s="26"/>
    </row>
    <row r="74" spans="1:7" s="21" customFormat="1" ht="15">
      <c r="A74" s="58"/>
      <c r="B74" s="26"/>
      <c r="C74" s="26"/>
      <c r="D74" s="104"/>
      <c r="E74" s="26"/>
      <c r="F74" s="104"/>
      <c r="G74" s="26"/>
    </row>
    <row r="75" spans="1:7" s="21" customFormat="1" ht="15">
      <c r="A75" s="60" t="s">
        <v>75</v>
      </c>
      <c r="B75" s="26"/>
      <c r="C75" s="26"/>
      <c r="D75" s="104"/>
      <c r="E75" s="26"/>
      <c r="F75" s="104"/>
      <c r="G75" s="26"/>
    </row>
    <row r="76" ht="15">
      <c r="A76" s="150" t="s">
        <v>15</v>
      </c>
    </row>
    <row r="77" ht="15">
      <c r="A77" s="150"/>
    </row>
    <row r="78" ht="15">
      <c r="A78" s="21"/>
    </row>
    <row r="79" ht="15">
      <c r="A79" s="105"/>
    </row>
    <row r="80" ht="15">
      <c r="A80" s="105"/>
    </row>
    <row r="81" ht="15">
      <c r="A81" s="105"/>
    </row>
  </sheetData>
  <sheetProtection/>
  <mergeCells count="4">
    <mergeCell ref="C4:C5"/>
    <mergeCell ref="F4:F5"/>
    <mergeCell ref="D4:D5"/>
    <mergeCell ref="A1:G1"/>
  </mergeCells>
  <printOptions/>
  <pageMargins left="0.7086614173228347" right="0.7086614173228347" top="0.4724409448818898" bottom="0.4724409448818898" header="0.31496062992125984" footer="0.31496062992125984"/>
  <pageSetup fitToHeight="1" fitToWidth="1" horizontalDpi="600" verticalDpi="600" orientation="portrait" paperSize="9" scale="72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5" zoomScaleSheetLayoutView="75" zoomScalePageLayoutView="0" workbookViewId="0" topLeftCell="A1">
      <selection activeCell="A38" sqref="A38"/>
    </sheetView>
  </sheetViews>
  <sheetFormatPr defaultColWidth="2.57421875" defaultRowHeight="12.75"/>
  <cols>
    <col min="1" max="1" width="85.140625" style="126" customWidth="1"/>
    <col min="2" max="2" width="13.7109375" style="122" customWidth="1"/>
    <col min="3" max="3" width="13.57421875" style="122" customWidth="1"/>
    <col min="4" max="4" width="2.28125" style="122" customWidth="1"/>
    <col min="5" max="5" width="13.57421875" style="122" customWidth="1"/>
    <col min="6" max="6" width="8.7109375" style="119" bestFit="1" customWidth="1"/>
    <col min="7" max="29" width="11.57421875" style="109" customWidth="1"/>
    <col min="30" max="16384" width="2.57421875" style="109" customWidth="1"/>
  </cols>
  <sheetData>
    <row r="1" spans="1:7" s="106" customFormat="1" ht="15">
      <c r="A1" s="335" t="s">
        <v>42</v>
      </c>
      <c r="B1" s="336"/>
      <c r="C1" s="336"/>
      <c r="D1" s="336"/>
      <c r="E1" s="336"/>
      <c r="F1" s="336"/>
      <c r="G1" s="336"/>
    </row>
    <row r="2" spans="1:6" s="107" customFormat="1" ht="15">
      <c r="A2" s="345" t="s">
        <v>123</v>
      </c>
      <c r="B2" s="346"/>
      <c r="C2" s="346"/>
      <c r="D2" s="346"/>
      <c r="E2" s="346"/>
      <c r="F2" s="157"/>
    </row>
    <row r="3" spans="1:6" s="107" customFormat="1" ht="15">
      <c r="A3" s="297" t="s">
        <v>124</v>
      </c>
      <c r="B3" s="158"/>
      <c r="C3" s="158"/>
      <c r="D3" s="158"/>
      <c r="E3" s="158"/>
      <c r="F3" s="158"/>
    </row>
    <row r="4" spans="2:6" ht="15.75">
      <c r="B4" s="160" t="s">
        <v>10</v>
      </c>
      <c r="C4" s="159">
        <v>2018</v>
      </c>
      <c r="D4" s="160"/>
      <c r="E4" s="159">
        <v>2017</v>
      </c>
      <c r="F4" s="108"/>
    </row>
    <row r="5" spans="1:6" ht="14.25" customHeight="1">
      <c r="A5" s="161"/>
      <c r="B5" s="110"/>
      <c r="C5" s="162" t="s">
        <v>14</v>
      </c>
      <c r="D5" s="110"/>
      <c r="E5" s="162" t="s">
        <v>14</v>
      </c>
      <c r="F5" s="108"/>
    </row>
    <row r="6" spans="1:6" ht="20.25">
      <c r="A6" s="161"/>
      <c r="B6" s="110"/>
      <c r="C6" s="111"/>
      <c r="D6" s="110"/>
      <c r="E6" s="111"/>
      <c r="F6" s="108"/>
    </row>
    <row r="7" spans="1:6" ht="15">
      <c r="A7" s="163" t="s">
        <v>125</v>
      </c>
      <c r="B7" s="112"/>
      <c r="C7" s="118"/>
      <c r="D7" s="112"/>
      <c r="E7" s="118"/>
      <c r="F7" s="164"/>
    </row>
    <row r="8" spans="1:7" ht="15">
      <c r="A8" s="165" t="s">
        <v>126</v>
      </c>
      <c r="B8" s="156"/>
      <c r="C8" s="132">
        <v>299243</v>
      </c>
      <c r="D8" s="112"/>
      <c r="E8" s="132">
        <v>246745</v>
      </c>
      <c r="F8" s="132"/>
      <c r="G8" s="113"/>
    </row>
    <row r="9" spans="1:7" ht="15">
      <c r="A9" s="165" t="s">
        <v>128</v>
      </c>
      <c r="B9" s="156"/>
      <c r="C9" s="132">
        <v>-279942</v>
      </c>
      <c r="D9" s="112"/>
      <c r="E9" s="132">
        <v>-219377</v>
      </c>
      <c r="F9" s="132"/>
      <c r="G9" s="113"/>
    </row>
    <row r="10" spans="1:7" ht="15">
      <c r="A10" s="165" t="s">
        <v>129</v>
      </c>
      <c r="B10" s="156"/>
      <c r="C10" s="132">
        <v>-26591</v>
      </c>
      <c r="D10" s="112"/>
      <c r="E10" s="132">
        <v>-20759</v>
      </c>
      <c r="F10" s="132"/>
      <c r="G10" s="113"/>
    </row>
    <row r="11" spans="1:7" s="114" customFormat="1" ht="15">
      <c r="A11" s="165" t="s">
        <v>130</v>
      </c>
      <c r="B11" s="156"/>
      <c r="C11" s="132">
        <v>-18172</v>
      </c>
      <c r="D11" s="112"/>
      <c r="E11" s="132">
        <v>-17291</v>
      </c>
      <c r="F11" s="132"/>
      <c r="G11" s="113"/>
    </row>
    <row r="12" spans="1:7" s="114" customFormat="1" ht="15">
      <c r="A12" s="165" t="s">
        <v>131</v>
      </c>
      <c r="B12" s="156"/>
      <c r="C12" s="132">
        <v>2607</v>
      </c>
      <c r="D12" s="112"/>
      <c r="E12" s="132">
        <v>2213</v>
      </c>
      <c r="F12" s="132"/>
      <c r="G12" s="113"/>
    </row>
    <row r="13" spans="1:7" s="114" customFormat="1" ht="15">
      <c r="A13" s="165" t="s">
        <v>132</v>
      </c>
      <c r="B13" s="156"/>
      <c r="C13" s="132">
        <v>-1388</v>
      </c>
      <c r="D13" s="112"/>
      <c r="E13" s="132">
        <v>-675</v>
      </c>
      <c r="F13" s="132"/>
      <c r="G13" s="113"/>
    </row>
    <row r="14" spans="1:7" s="114" customFormat="1" ht="15">
      <c r="A14" s="165" t="s">
        <v>133</v>
      </c>
      <c r="B14" s="156"/>
      <c r="C14" s="132">
        <v>-1022</v>
      </c>
      <c r="D14" s="112"/>
      <c r="E14" s="166">
        <v>-1252</v>
      </c>
      <c r="F14" s="132"/>
      <c r="G14" s="113"/>
    </row>
    <row r="15" spans="1:7" s="114" customFormat="1" ht="15">
      <c r="A15" s="165" t="s">
        <v>127</v>
      </c>
      <c r="B15" s="156"/>
      <c r="C15" s="132">
        <v>-292</v>
      </c>
      <c r="D15" s="112"/>
      <c r="E15" s="132">
        <v>-251</v>
      </c>
      <c r="F15" s="132"/>
      <c r="G15" s="113"/>
    </row>
    <row r="16" spans="1:10" ht="15">
      <c r="A16" s="165" t="s">
        <v>134</v>
      </c>
      <c r="B16" s="156"/>
      <c r="C16" s="132">
        <v>-204</v>
      </c>
      <c r="D16" s="112"/>
      <c r="E16" s="132">
        <v>-766</v>
      </c>
      <c r="F16" s="132"/>
      <c r="G16" s="113"/>
      <c r="H16" s="167"/>
      <c r="I16" s="167"/>
      <c r="J16" s="167"/>
    </row>
    <row r="17" spans="1:6" s="114" customFormat="1" ht="15">
      <c r="A17" s="163" t="s">
        <v>135</v>
      </c>
      <c r="B17" s="112"/>
      <c r="C17" s="115">
        <f>SUM(C8:C16)</f>
        <v>-25761</v>
      </c>
      <c r="D17" s="112"/>
      <c r="E17" s="115">
        <f>SUM(E8:E16)</f>
        <v>-11413</v>
      </c>
      <c r="F17" s="168"/>
    </row>
    <row r="18" spans="1:6" s="114" customFormat="1" ht="15">
      <c r="A18" s="163"/>
      <c r="B18" s="112"/>
      <c r="C18" s="118"/>
      <c r="D18" s="112"/>
      <c r="E18" s="118"/>
      <c r="F18" s="164"/>
    </row>
    <row r="19" spans="1:6" s="114" customFormat="1" ht="15">
      <c r="A19" s="169" t="s">
        <v>136</v>
      </c>
      <c r="B19" s="112"/>
      <c r="C19" s="118"/>
      <c r="D19" s="112"/>
      <c r="E19" s="118"/>
      <c r="F19" s="164"/>
    </row>
    <row r="20" spans="1:7" ht="15">
      <c r="A20" s="165" t="s">
        <v>137</v>
      </c>
      <c r="B20" s="156"/>
      <c r="C20" s="132">
        <v>-4347</v>
      </c>
      <c r="D20" s="112"/>
      <c r="E20" s="132">
        <v>-3039</v>
      </c>
      <c r="F20" s="168"/>
      <c r="G20" s="113"/>
    </row>
    <row r="21" spans="1:7" ht="15">
      <c r="A21" s="170" t="s">
        <v>138</v>
      </c>
      <c r="B21" s="195"/>
      <c r="C21" s="132">
        <v>288</v>
      </c>
      <c r="D21" s="112"/>
      <c r="E21" s="132">
        <v>206</v>
      </c>
      <c r="F21" s="168"/>
      <c r="G21" s="113"/>
    </row>
    <row r="22" spans="1:7" ht="15">
      <c r="A22" s="165" t="s">
        <v>139</v>
      </c>
      <c r="B22" s="156"/>
      <c r="C22" s="132">
        <v>-504</v>
      </c>
      <c r="D22" s="112"/>
      <c r="E22" s="132">
        <v>-574</v>
      </c>
      <c r="F22" s="168"/>
      <c r="G22" s="113"/>
    </row>
    <row r="23" spans="1:7" ht="15" customHeight="1" hidden="1">
      <c r="A23" s="281" t="s">
        <v>140</v>
      </c>
      <c r="B23" s="156"/>
      <c r="C23" s="132">
        <v>0</v>
      </c>
      <c r="D23" s="112"/>
      <c r="E23" s="132">
        <f>'[1]CF 2016'!$CC$32-15</f>
        <v>0</v>
      </c>
      <c r="F23" s="168"/>
      <c r="G23" s="113"/>
    </row>
    <row r="24" spans="1:7" ht="15">
      <c r="A24" s="165" t="s">
        <v>141</v>
      </c>
      <c r="B24" s="156"/>
      <c r="C24" s="132">
        <v>-281</v>
      </c>
      <c r="D24" s="112"/>
      <c r="E24" s="132">
        <v>-26</v>
      </c>
      <c r="F24" s="168"/>
      <c r="G24" s="113"/>
    </row>
    <row r="25" spans="1:7" ht="15">
      <c r="A25" s="165" t="s">
        <v>142</v>
      </c>
      <c r="B25" s="156"/>
      <c r="C25" s="132">
        <v>81</v>
      </c>
      <c r="D25" s="112"/>
      <c r="E25" s="132">
        <v>86</v>
      </c>
      <c r="F25" s="168"/>
      <c r="G25" s="113"/>
    </row>
    <row r="26" spans="1:7" ht="15">
      <c r="A26" s="296" t="s">
        <v>150</v>
      </c>
      <c r="B26" s="171"/>
      <c r="C26" s="166">
        <f>-66+3</f>
        <v>-63</v>
      </c>
      <c r="D26" s="171"/>
      <c r="E26" s="132">
        <v>-53</v>
      </c>
      <c r="F26" s="168"/>
      <c r="G26" s="113"/>
    </row>
    <row r="27" spans="1:7" ht="15">
      <c r="A27" s="165" t="s">
        <v>143</v>
      </c>
      <c r="B27" s="171"/>
      <c r="C27" s="166">
        <v>-380</v>
      </c>
      <c r="D27" s="171"/>
      <c r="E27" s="132">
        <v>-227</v>
      </c>
      <c r="F27" s="168"/>
      <c r="G27" s="113"/>
    </row>
    <row r="28" spans="1:7" ht="15">
      <c r="A28" s="170" t="s">
        <v>144</v>
      </c>
      <c r="B28" s="156"/>
      <c r="C28" s="132">
        <v>-17250</v>
      </c>
      <c r="D28" s="112"/>
      <c r="E28" s="132">
        <v>-3400</v>
      </c>
      <c r="F28" s="168"/>
      <c r="G28" s="113"/>
    </row>
    <row r="29" spans="1:7" ht="15">
      <c r="A29" s="165" t="s">
        <v>145</v>
      </c>
      <c r="B29" s="156"/>
      <c r="C29" s="132">
        <v>16001</v>
      </c>
      <c r="D29" s="112"/>
      <c r="E29" s="132">
        <v>311</v>
      </c>
      <c r="F29" s="168"/>
      <c r="G29" s="113"/>
    </row>
    <row r="30" spans="1:7" ht="15">
      <c r="A30" s="170" t="s">
        <v>146</v>
      </c>
      <c r="B30" s="156"/>
      <c r="C30" s="132">
        <v>-129</v>
      </c>
      <c r="D30" s="112"/>
      <c r="E30" s="132">
        <v>-406</v>
      </c>
      <c r="F30" s="168"/>
      <c r="G30" s="113"/>
    </row>
    <row r="31" spans="1:7" ht="15">
      <c r="A31" s="165" t="s">
        <v>147</v>
      </c>
      <c r="B31" s="156"/>
      <c r="C31" s="154">
        <v>295</v>
      </c>
      <c r="D31" s="112"/>
      <c r="E31" s="287">
        <v>24</v>
      </c>
      <c r="F31" s="168"/>
      <c r="G31" s="113"/>
    </row>
    <row r="32" spans="1:7" ht="15">
      <c r="A32" s="165" t="s">
        <v>148</v>
      </c>
      <c r="B32" s="156"/>
      <c r="C32" s="132">
        <v>338</v>
      </c>
      <c r="D32" s="112"/>
      <c r="E32" s="132">
        <v>81</v>
      </c>
      <c r="F32" s="168"/>
      <c r="G32" s="113"/>
    </row>
    <row r="33" spans="1:7" ht="15">
      <c r="A33" s="281" t="s">
        <v>134</v>
      </c>
      <c r="B33" s="156"/>
      <c r="C33" s="132">
        <v>-11</v>
      </c>
      <c r="D33" s="112"/>
      <c r="E33" s="132">
        <v>-45</v>
      </c>
      <c r="F33" s="168"/>
      <c r="G33" s="113"/>
    </row>
    <row r="34" spans="1:6" ht="15">
      <c r="A34" s="163" t="s">
        <v>149</v>
      </c>
      <c r="B34" s="172"/>
      <c r="C34" s="115">
        <f>SUM(C20:C33)</f>
        <v>-5962</v>
      </c>
      <c r="D34" s="112"/>
      <c r="E34" s="115">
        <f>SUM(E20:E33)</f>
        <v>-7062</v>
      </c>
      <c r="F34" s="173"/>
    </row>
    <row r="35" spans="1:6" ht="15">
      <c r="A35" s="165"/>
      <c r="B35" s="112"/>
      <c r="C35" s="118"/>
      <c r="D35" s="112"/>
      <c r="E35" s="118"/>
      <c r="F35" s="164"/>
    </row>
    <row r="36" spans="1:6" ht="15">
      <c r="A36" s="169" t="s">
        <v>151</v>
      </c>
      <c r="B36" s="112"/>
      <c r="C36" s="174"/>
      <c r="D36" s="112"/>
      <c r="E36" s="174"/>
      <c r="F36" s="173"/>
    </row>
    <row r="37" spans="1:7" ht="15">
      <c r="A37" s="175" t="s">
        <v>152</v>
      </c>
      <c r="B37" s="156"/>
      <c r="C37" s="132">
        <v>6993</v>
      </c>
      <c r="D37" s="112"/>
      <c r="E37" s="132">
        <v>820</v>
      </c>
      <c r="F37" s="168"/>
      <c r="G37" s="113"/>
    </row>
    <row r="38" spans="1:7" ht="15">
      <c r="A38" s="175" t="s">
        <v>153</v>
      </c>
      <c r="B38" s="156"/>
      <c r="C38" s="132">
        <v>-5571</v>
      </c>
      <c r="D38" s="112"/>
      <c r="E38" s="132">
        <v>-14188</v>
      </c>
      <c r="F38" s="168"/>
      <c r="G38" s="113"/>
    </row>
    <row r="39" spans="1:7" ht="15">
      <c r="A39" s="175" t="s">
        <v>154</v>
      </c>
      <c r="B39" s="156"/>
      <c r="C39" s="132">
        <v>72</v>
      </c>
      <c r="D39" s="112"/>
      <c r="E39" s="132">
        <v>104</v>
      </c>
      <c r="F39" s="168"/>
      <c r="G39" s="113"/>
    </row>
    <row r="40" spans="1:7" ht="15">
      <c r="A40" s="175" t="s">
        <v>155</v>
      </c>
      <c r="B40" s="156"/>
      <c r="C40" s="132">
        <v>-3584</v>
      </c>
      <c r="D40" s="112"/>
      <c r="E40" s="132">
        <v>-2393</v>
      </c>
      <c r="F40" s="168"/>
      <c r="G40" s="113"/>
    </row>
    <row r="41" spans="1:7" ht="15">
      <c r="A41" s="165" t="s">
        <v>156</v>
      </c>
      <c r="B41" s="156"/>
      <c r="C41" s="132">
        <v>5</v>
      </c>
      <c r="D41" s="112"/>
      <c r="E41" s="132" t="s">
        <v>17</v>
      </c>
      <c r="F41" s="168"/>
      <c r="G41" s="113"/>
    </row>
    <row r="42" spans="1:7" ht="15">
      <c r="A42" s="165" t="s">
        <v>157</v>
      </c>
      <c r="B42" s="112"/>
      <c r="C42" s="132">
        <v>-156</v>
      </c>
      <c r="D42" s="112"/>
      <c r="E42" s="132">
        <v>-29</v>
      </c>
      <c r="F42" s="168"/>
      <c r="G42" s="113"/>
    </row>
    <row r="43" spans="1:7" ht="15">
      <c r="A43" s="165" t="s">
        <v>158</v>
      </c>
      <c r="B43" s="112"/>
      <c r="C43" s="132">
        <v>37350</v>
      </c>
      <c r="D43" s="112"/>
      <c r="E43" s="132">
        <v>36829</v>
      </c>
      <c r="F43" s="168"/>
      <c r="G43" s="113"/>
    </row>
    <row r="44" spans="1:7" ht="15">
      <c r="A44" s="295" t="s">
        <v>159</v>
      </c>
      <c r="B44" s="156"/>
      <c r="C44" s="132">
        <v>-74</v>
      </c>
      <c r="D44" s="112"/>
      <c r="E44" s="132">
        <v>-138</v>
      </c>
      <c r="F44" s="168"/>
      <c r="G44" s="113"/>
    </row>
    <row r="45" spans="1:7" ht="16.5" customHeight="1">
      <c r="A45" s="165" t="s">
        <v>160</v>
      </c>
      <c r="B45" s="156"/>
      <c r="C45" s="166">
        <v>-622</v>
      </c>
      <c r="D45" s="112"/>
      <c r="E45" s="166">
        <v>-656</v>
      </c>
      <c r="F45" s="168"/>
      <c r="G45" s="113"/>
    </row>
    <row r="46" spans="1:7" s="114" customFormat="1" ht="15">
      <c r="A46" s="165" t="s">
        <v>161</v>
      </c>
      <c r="B46" s="156"/>
      <c r="C46" s="132">
        <v>-427</v>
      </c>
      <c r="D46" s="112"/>
      <c r="E46" s="132">
        <v>-405</v>
      </c>
      <c r="F46" s="168"/>
      <c r="G46" s="113"/>
    </row>
    <row r="47" spans="1:7" s="114" customFormat="1" ht="15">
      <c r="A47" s="296" t="s">
        <v>162</v>
      </c>
      <c r="B47" s="156"/>
      <c r="C47" s="132">
        <v>181</v>
      </c>
      <c r="D47" s="112"/>
      <c r="E47" s="132">
        <v>268</v>
      </c>
      <c r="F47" s="168"/>
      <c r="G47" s="113"/>
    </row>
    <row r="48" spans="1:7" ht="15">
      <c r="A48" s="165" t="s">
        <v>163</v>
      </c>
      <c r="B48" s="156"/>
      <c r="C48" s="132">
        <v>-5</v>
      </c>
      <c r="D48" s="112"/>
      <c r="E48" s="132" t="s">
        <v>17</v>
      </c>
      <c r="F48" s="168"/>
      <c r="G48" s="113"/>
    </row>
    <row r="49" spans="1:7" ht="15">
      <c r="A49" s="176" t="s">
        <v>164</v>
      </c>
      <c r="B49" s="156"/>
      <c r="C49" s="132">
        <v>-4</v>
      </c>
      <c r="D49" s="112"/>
      <c r="E49" s="132">
        <v>-5</v>
      </c>
      <c r="F49" s="168"/>
      <c r="G49" s="113"/>
    </row>
    <row r="50" spans="1:6" ht="15">
      <c r="A50" s="177" t="s">
        <v>165</v>
      </c>
      <c r="B50" s="112"/>
      <c r="C50" s="115">
        <f>SUM(C37:C49)</f>
        <v>34158</v>
      </c>
      <c r="D50" s="112"/>
      <c r="E50" s="115">
        <f>SUM(E37:E49)</f>
        <v>20207</v>
      </c>
      <c r="F50" s="178"/>
    </row>
    <row r="51" spans="1:6" ht="7.5" customHeight="1">
      <c r="A51" s="177"/>
      <c r="B51" s="112"/>
      <c r="C51" s="140"/>
      <c r="D51" s="112"/>
      <c r="E51" s="140"/>
      <c r="F51" s="178"/>
    </row>
    <row r="52" spans="1:7" s="114" customFormat="1" ht="27.75" customHeight="1">
      <c r="A52" s="314" t="s">
        <v>166</v>
      </c>
      <c r="B52" s="112"/>
      <c r="C52" s="116">
        <f>C17+C34+C50</f>
        <v>2435</v>
      </c>
      <c r="D52" s="112"/>
      <c r="E52" s="116">
        <f>E17+E34+E50</f>
        <v>1732</v>
      </c>
      <c r="F52" s="178"/>
      <c r="G52" s="179"/>
    </row>
    <row r="53" spans="1:6" s="114" customFormat="1" ht="9.75" customHeight="1">
      <c r="A53" s="176"/>
      <c r="B53" s="112"/>
      <c r="C53" s="118"/>
      <c r="D53" s="112"/>
      <c r="E53" s="118"/>
      <c r="F53" s="178"/>
    </row>
    <row r="54" spans="1:6" ht="15">
      <c r="A54" s="315" t="s">
        <v>167</v>
      </c>
      <c r="B54" s="112"/>
      <c r="C54" s="132">
        <v>22614</v>
      </c>
      <c r="D54" s="112"/>
      <c r="E54" s="132">
        <v>22339</v>
      </c>
      <c r="F54" s="178"/>
    </row>
    <row r="55" spans="1:6" ht="9" customHeight="1">
      <c r="A55" s="176"/>
      <c r="B55" s="112"/>
      <c r="C55" s="180"/>
      <c r="D55" s="112"/>
      <c r="E55" s="180"/>
      <c r="F55" s="178"/>
    </row>
    <row r="56" spans="1:6" ht="15.75" thickBot="1">
      <c r="A56" s="314" t="s">
        <v>168</v>
      </c>
      <c r="B56" s="112">
        <f>+SFP!C24</f>
        <v>25</v>
      </c>
      <c r="C56" s="117">
        <f>C54+C52</f>
        <v>25049</v>
      </c>
      <c r="D56" s="112"/>
      <c r="E56" s="117">
        <f>E54+E52</f>
        <v>24071</v>
      </c>
      <c r="F56" s="178"/>
    </row>
    <row r="57" spans="1:5" ht="16.5" thickTop="1">
      <c r="A57" s="155"/>
      <c r="B57" s="112"/>
      <c r="C57" s="187"/>
      <c r="D57" s="112"/>
      <c r="E57" s="187"/>
    </row>
    <row r="58" spans="1:5" ht="15">
      <c r="A58" s="298" t="str">
        <f>+SCI!A52</f>
        <v>Приложения на страницах с 5 до 103 являются неотъемлемой частью финансового отчета.</v>
      </c>
      <c r="B58" s="112"/>
      <c r="C58" s="156"/>
      <c r="D58" s="112"/>
      <c r="E58" s="112"/>
    </row>
    <row r="59" spans="1:5" ht="15">
      <c r="A59" s="181"/>
      <c r="B59" s="112"/>
      <c r="C59" s="156"/>
      <c r="D59" s="112"/>
      <c r="E59" s="112"/>
    </row>
    <row r="60" spans="1:5" ht="15">
      <c r="A60" s="182" t="s">
        <v>120</v>
      </c>
      <c r="B60" s="120"/>
      <c r="C60" s="120"/>
      <c r="D60" s="120"/>
      <c r="E60" s="120"/>
    </row>
    <row r="61" spans="1:5" ht="15">
      <c r="A61" s="124" t="s">
        <v>169</v>
      </c>
      <c r="B61" s="120"/>
      <c r="C61" s="120"/>
      <c r="D61" s="120"/>
      <c r="E61" s="120"/>
    </row>
    <row r="62" spans="1:5" ht="15">
      <c r="A62" s="123" t="s">
        <v>170</v>
      </c>
      <c r="B62" s="120"/>
      <c r="C62" s="120"/>
      <c r="D62" s="120"/>
      <c r="E62" s="120"/>
    </row>
    <row r="63" spans="1:5" ht="15">
      <c r="A63" s="121" t="s">
        <v>3</v>
      </c>
      <c r="B63" s="120"/>
      <c r="C63" s="120"/>
      <c r="D63" s="120"/>
      <c r="E63" s="120"/>
    </row>
    <row r="64" spans="1:5" ht="15">
      <c r="A64" s="316" t="s">
        <v>75</v>
      </c>
      <c r="B64" s="120"/>
      <c r="C64" s="120"/>
      <c r="D64" s="120"/>
      <c r="E64" s="120"/>
    </row>
    <row r="65" spans="1:5" ht="15">
      <c r="A65" s="121" t="s">
        <v>15</v>
      </c>
      <c r="B65" s="120"/>
      <c r="C65" s="120"/>
      <c r="D65" s="120"/>
      <c r="E65" s="120"/>
    </row>
    <row r="66" spans="1:6" ht="15">
      <c r="A66" s="183"/>
      <c r="B66" s="184"/>
      <c r="C66" s="184"/>
      <c r="D66" s="184"/>
      <c r="E66" s="184"/>
      <c r="F66" s="185"/>
    </row>
    <row r="67" ht="15">
      <c r="A67" s="186"/>
    </row>
    <row r="68" ht="15">
      <c r="A68" s="167"/>
    </row>
    <row r="69" ht="15">
      <c r="A69" s="123"/>
    </row>
    <row r="70" ht="15">
      <c r="A70" s="124"/>
    </row>
    <row r="71" ht="15">
      <c r="A71" s="125"/>
    </row>
    <row r="72" ht="15">
      <c r="A72" s="125"/>
    </row>
  </sheetData>
  <sheetProtection/>
  <mergeCells count="2">
    <mergeCell ref="A1:G1"/>
    <mergeCell ref="A2:E2"/>
  </mergeCells>
  <printOptions/>
  <pageMargins left="0.7086614173228347" right="0.7086614173228347" top="0.35433070866141736" bottom="0.4330708661417323" header="0.2755905511811024" footer="0.31496062992125984"/>
  <pageSetup blackAndWhite="1" firstPageNumber="3" useFirstPageNumber="1" fitToHeight="1" fitToWidth="1" horizontalDpi="600" verticalDpi="600" orientation="portrait" paperSize="9" scale="67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tabSelected="1" view="pageBreakPreview" zoomScale="55" zoomScaleNormal="55" zoomScaleSheetLayoutView="55" zoomScalePageLayoutView="0" workbookViewId="0" topLeftCell="A1">
      <selection activeCell="E17" sqref="E17"/>
    </sheetView>
  </sheetViews>
  <sheetFormatPr defaultColWidth="9.140625" defaultRowHeight="12.75"/>
  <cols>
    <col min="1" max="1" width="88.7109375" style="221" customWidth="1"/>
    <col min="2" max="2" width="11.57421875" style="204" customWidth="1"/>
    <col min="3" max="3" width="13.8515625" style="204" customWidth="1"/>
    <col min="4" max="4" width="0.9921875" style="204" customWidth="1"/>
    <col min="5" max="5" width="13.421875" style="204" customWidth="1"/>
    <col min="6" max="6" width="0.85546875" style="204" customWidth="1"/>
    <col min="7" max="7" width="13.57421875" style="204" customWidth="1"/>
    <col min="8" max="8" width="0.9921875" style="204" customWidth="1"/>
    <col min="9" max="9" width="15.8515625" style="204" customWidth="1"/>
    <col min="10" max="10" width="0.9921875" style="204" customWidth="1"/>
    <col min="11" max="11" width="17.57421875" style="204" customWidth="1"/>
    <col min="12" max="12" width="0.5625" style="204" customWidth="1"/>
    <col min="13" max="13" width="20.28125" style="204" customWidth="1"/>
    <col min="14" max="14" width="0.85546875" style="204" customWidth="1"/>
    <col min="15" max="15" width="19.7109375" style="204" customWidth="1"/>
    <col min="16" max="16" width="1.421875" style="204" customWidth="1"/>
    <col min="17" max="17" width="13.7109375" style="204" customWidth="1"/>
    <col min="18" max="18" width="2.421875" style="204" customWidth="1"/>
    <col min="19" max="19" width="20.421875" style="224" customWidth="1"/>
    <col min="20" max="20" width="1.421875" style="204" customWidth="1"/>
    <col min="21" max="21" width="18.8515625" style="204" customWidth="1"/>
    <col min="22" max="22" width="11.7109375" style="127" bestFit="1" customWidth="1"/>
    <col min="23" max="23" width="10.8515625" style="127" customWidth="1"/>
    <col min="24" max="25" width="9.8515625" style="127" bestFit="1" customWidth="1"/>
    <col min="26" max="16384" width="9.140625" style="127" customWidth="1"/>
  </cols>
  <sheetData>
    <row r="1" spans="1:21" ht="18" customHeight="1">
      <c r="A1" s="335" t="s">
        <v>42</v>
      </c>
      <c r="B1" s="336"/>
      <c r="C1" s="336"/>
      <c r="D1" s="336"/>
      <c r="E1" s="336"/>
      <c r="F1" s="336"/>
      <c r="G1" s="336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222"/>
      <c r="S1" s="223"/>
      <c r="T1" s="222"/>
      <c r="U1" s="222"/>
    </row>
    <row r="2" spans="1:21" ht="18" customHeight="1">
      <c r="A2" s="345" t="s">
        <v>171</v>
      </c>
      <c r="B2" s="345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</row>
    <row r="3" spans="1:21" ht="18" customHeight="1">
      <c r="A3" s="297" t="s">
        <v>44</v>
      </c>
      <c r="B3" s="198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U3" s="226"/>
    </row>
    <row r="4" spans="1:21" ht="43.5" customHeight="1">
      <c r="A4" s="205"/>
      <c r="B4" s="227"/>
      <c r="C4" s="351" t="s">
        <v>215</v>
      </c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227"/>
      <c r="S4" s="329" t="s">
        <v>208</v>
      </c>
      <c r="T4" s="227"/>
      <c r="U4" s="329" t="s">
        <v>207</v>
      </c>
    </row>
    <row r="5" spans="1:21" s="128" customFormat="1" ht="28.5" customHeight="1">
      <c r="A5" s="352"/>
      <c r="B5" s="270" t="s">
        <v>10</v>
      </c>
      <c r="C5" s="349" t="s">
        <v>96</v>
      </c>
      <c r="D5" s="331"/>
      <c r="E5" s="349" t="s">
        <v>216</v>
      </c>
      <c r="F5" s="271"/>
      <c r="G5" s="349" t="s">
        <v>209</v>
      </c>
      <c r="H5" s="330"/>
      <c r="I5" s="349" t="s">
        <v>210</v>
      </c>
      <c r="J5" s="331"/>
      <c r="K5" s="349" t="s">
        <v>211</v>
      </c>
      <c r="L5" s="330"/>
      <c r="M5" s="349" t="s">
        <v>212</v>
      </c>
      <c r="N5" s="330"/>
      <c r="O5" s="349" t="s">
        <v>213</v>
      </c>
      <c r="P5" s="330"/>
      <c r="Q5" s="349" t="s">
        <v>214</v>
      </c>
      <c r="R5" s="272"/>
      <c r="S5" s="273"/>
      <c r="T5" s="272"/>
      <c r="U5" s="272"/>
    </row>
    <row r="6" spans="1:21" s="129" customFormat="1" ht="52.5" customHeight="1">
      <c r="A6" s="353"/>
      <c r="B6" s="274"/>
      <c r="C6" s="350"/>
      <c r="D6" s="333"/>
      <c r="E6" s="350"/>
      <c r="F6" s="275"/>
      <c r="G6" s="350"/>
      <c r="H6" s="332"/>
      <c r="I6" s="350"/>
      <c r="J6" s="333"/>
      <c r="K6" s="350"/>
      <c r="L6" s="332"/>
      <c r="M6" s="350"/>
      <c r="N6" s="332"/>
      <c r="O6" s="350"/>
      <c r="P6" s="332"/>
      <c r="Q6" s="350"/>
      <c r="R6" s="274"/>
      <c r="S6" s="276"/>
      <c r="T6" s="277"/>
      <c r="U6" s="277"/>
    </row>
    <row r="7" spans="1:21" s="130" customFormat="1" ht="16.5">
      <c r="A7" s="206"/>
      <c r="B7" s="199"/>
      <c r="C7" s="230" t="s">
        <v>14</v>
      </c>
      <c r="D7" s="230"/>
      <c r="E7" s="230" t="s">
        <v>14</v>
      </c>
      <c r="F7" s="230"/>
      <c r="G7" s="230" t="s">
        <v>14</v>
      </c>
      <c r="H7" s="230"/>
      <c r="I7" s="230" t="s">
        <v>14</v>
      </c>
      <c r="J7" s="230"/>
      <c r="K7" s="230" t="s">
        <v>14</v>
      </c>
      <c r="L7" s="230"/>
      <c r="M7" s="230" t="s">
        <v>14</v>
      </c>
      <c r="N7" s="230"/>
      <c r="O7" s="230" t="s">
        <v>14</v>
      </c>
      <c r="P7" s="230"/>
      <c r="Q7" s="230" t="s">
        <v>14</v>
      </c>
      <c r="R7" s="231"/>
      <c r="S7" s="232" t="s">
        <v>14</v>
      </c>
      <c r="T7" s="230"/>
      <c r="U7" s="230" t="s">
        <v>14</v>
      </c>
    </row>
    <row r="8" spans="1:21" s="129" customFormat="1" ht="12" customHeight="1">
      <c r="A8" s="284"/>
      <c r="B8" s="20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02"/>
      <c r="P8" s="230"/>
      <c r="Q8" s="230"/>
      <c r="R8" s="228"/>
      <c r="S8" s="229"/>
      <c r="T8" s="228"/>
      <c r="U8" s="228"/>
    </row>
    <row r="9" spans="1:21" s="131" customFormat="1" ht="3.75" customHeight="1">
      <c r="A9" s="207"/>
      <c r="B9" s="233"/>
      <c r="C9" s="234"/>
      <c r="D9" s="235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6"/>
      <c r="S9" s="237"/>
      <c r="T9" s="233"/>
      <c r="U9" s="238"/>
    </row>
    <row r="10" spans="1:22" s="131" customFormat="1" ht="16.5" thickBot="1">
      <c r="A10" s="317" t="s">
        <v>187</v>
      </c>
      <c r="B10" s="227">
        <f>+SFP!C38</f>
        <v>26</v>
      </c>
      <c r="C10" s="245">
        <v>134798</v>
      </c>
      <c r="D10" s="239"/>
      <c r="E10" s="245">
        <v>-19501</v>
      </c>
      <c r="F10" s="239"/>
      <c r="G10" s="245">
        <v>47841</v>
      </c>
      <c r="H10" s="239"/>
      <c r="I10" s="245">
        <v>32277</v>
      </c>
      <c r="J10" s="240"/>
      <c r="K10" s="245">
        <v>2808</v>
      </c>
      <c r="L10" s="240"/>
      <c r="M10" s="245">
        <v>-717</v>
      </c>
      <c r="N10" s="239"/>
      <c r="O10" s="245">
        <v>259984</v>
      </c>
      <c r="P10" s="239"/>
      <c r="Q10" s="245">
        <f>C10+E10+G10+I10+K10+M10+O10</f>
        <v>457490</v>
      </c>
      <c r="R10" s="241"/>
      <c r="S10" s="245">
        <v>33733</v>
      </c>
      <c r="T10" s="242"/>
      <c r="U10" s="245">
        <f>Q10+S10</f>
        <v>491223</v>
      </c>
      <c r="V10" s="134"/>
    </row>
    <row r="11" spans="1:21" s="131" customFormat="1" ht="8.25" customHeight="1" thickTop="1">
      <c r="A11" s="208"/>
      <c r="B11" s="227"/>
      <c r="C11" s="240"/>
      <c r="D11" s="239"/>
      <c r="E11" s="239"/>
      <c r="F11" s="239"/>
      <c r="G11" s="240"/>
      <c r="H11" s="239"/>
      <c r="I11" s="240"/>
      <c r="J11" s="240"/>
      <c r="K11" s="240"/>
      <c r="L11" s="240"/>
      <c r="M11" s="240"/>
      <c r="N11" s="239"/>
      <c r="O11" s="240"/>
      <c r="P11" s="239"/>
      <c r="Q11" s="240"/>
      <c r="R11" s="241"/>
      <c r="S11" s="241"/>
      <c r="T11" s="242"/>
      <c r="U11" s="246"/>
    </row>
    <row r="12" spans="1:21" s="131" customFormat="1" ht="15.75">
      <c r="A12" s="348" t="s">
        <v>188</v>
      </c>
      <c r="B12" s="348"/>
      <c r="C12" s="240"/>
      <c r="D12" s="239"/>
      <c r="E12" s="239"/>
      <c r="F12" s="239"/>
      <c r="G12" s="240"/>
      <c r="H12" s="239"/>
      <c r="I12" s="240"/>
      <c r="J12" s="240"/>
      <c r="K12" s="240"/>
      <c r="L12" s="240"/>
      <c r="M12" s="240"/>
      <c r="N12" s="239"/>
      <c r="O12" s="240"/>
      <c r="P12" s="239"/>
      <c r="Q12" s="240"/>
      <c r="R12" s="241"/>
      <c r="S12" s="241"/>
      <c r="T12" s="242"/>
      <c r="U12" s="246"/>
    </row>
    <row r="13" spans="1:21" s="131" customFormat="1" ht="15.75">
      <c r="A13" s="318" t="s">
        <v>172</v>
      </c>
      <c r="B13" s="319"/>
      <c r="C13" s="244">
        <v>0</v>
      </c>
      <c r="D13" s="244"/>
      <c r="E13" s="244">
        <v>0</v>
      </c>
      <c r="F13" s="244"/>
      <c r="G13" s="244">
        <v>0</v>
      </c>
      <c r="H13" s="244"/>
      <c r="I13" s="244">
        <v>0</v>
      </c>
      <c r="J13" s="244"/>
      <c r="K13" s="244">
        <v>0</v>
      </c>
      <c r="L13" s="244"/>
      <c r="M13" s="244">
        <v>0</v>
      </c>
      <c r="N13" s="244"/>
      <c r="O13" s="244">
        <v>0</v>
      </c>
      <c r="P13" s="244"/>
      <c r="Q13" s="244">
        <f>SUM(C13:P13)</f>
        <v>0</v>
      </c>
      <c r="R13" s="246"/>
      <c r="S13" s="244">
        <v>0</v>
      </c>
      <c r="T13" s="246"/>
      <c r="U13" s="247">
        <f>SUM(Q13:T13)</f>
        <v>0</v>
      </c>
    </row>
    <row r="14" spans="1:21" s="131" customFormat="1" ht="16.5">
      <c r="A14" s="209"/>
      <c r="B14" s="227"/>
      <c r="C14" s="240"/>
      <c r="D14" s="239"/>
      <c r="E14" s="239"/>
      <c r="F14" s="239"/>
      <c r="G14" s="240"/>
      <c r="H14" s="239"/>
      <c r="I14" s="240"/>
      <c r="J14" s="240"/>
      <c r="K14" s="240"/>
      <c r="L14" s="240"/>
      <c r="M14" s="240"/>
      <c r="N14" s="239"/>
      <c r="O14" s="240"/>
      <c r="P14" s="239"/>
      <c r="Q14" s="240"/>
      <c r="R14" s="241"/>
      <c r="S14" s="241"/>
      <c r="T14" s="242"/>
      <c r="U14" s="247">
        <f>SUM(Q14:T14)</f>
        <v>0</v>
      </c>
    </row>
    <row r="15" spans="1:21" s="131" customFormat="1" ht="16.5">
      <c r="A15" s="209"/>
      <c r="B15" s="227"/>
      <c r="C15" s="250">
        <f>C16+C17</f>
        <v>0</v>
      </c>
      <c r="D15" s="249"/>
      <c r="E15" s="250">
        <f>E16+E17</f>
        <v>0</v>
      </c>
      <c r="F15" s="244"/>
      <c r="G15" s="250">
        <f>G16+G17</f>
        <v>0</v>
      </c>
      <c r="H15" s="250">
        <f aca="true" t="shared" si="0" ref="H15:O15">H16+H17</f>
        <v>0</v>
      </c>
      <c r="I15" s="250">
        <f t="shared" si="0"/>
        <v>0</v>
      </c>
      <c r="J15" s="250">
        <f t="shared" si="0"/>
        <v>0</v>
      </c>
      <c r="K15" s="250">
        <f t="shared" si="0"/>
        <v>0</v>
      </c>
      <c r="L15" s="250">
        <f t="shared" si="0"/>
        <v>0</v>
      </c>
      <c r="M15" s="250">
        <f t="shared" si="0"/>
        <v>0</v>
      </c>
      <c r="N15" s="250">
        <f t="shared" si="0"/>
        <v>0</v>
      </c>
      <c r="O15" s="250">
        <f t="shared" si="0"/>
        <v>0</v>
      </c>
      <c r="P15" s="250">
        <f>P16+P17</f>
        <v>0</v>
      </c>
      <c r="Q15" s="253">
        <f>SUM(C15:P15)</f>
        <v>0</v>
      </c>
      <c r="R15" s="250">
        <f>R16+R17</f>
        <v>0</v>
      </c>
      <c r="S15" s="250">
        <f>S16+S17</f>
        <v>0</v>
      </c>
      <c r="T15" s="250">
        <f>T16+T17</f>
        <v>0</v>
      </c>
      <c r="U15" s="291">
        <f>SUM(Q15:T15)</f>
        <v>0</v>
      </c>
    </row>
    <row r="16" spans="1:21" s="131" customFormat="1" ht="15.75">
      <c r="A16" s="320" t="s">
        <v>174</v>
      </c>
      <c r="B16" s="227"/>
      <c r="C16" s="239">
        <v>0</v>
      </c>
      <c r="D16" s="239"/>
      <c r="E16" s="239">
        <v>0</v>
      </c>
      <c r="F16" s="239"/>
      <c r="G16" s="239">
        <v>0</v>
      </c>
      <c r="H16" s="239"/>
      <c r="I16" s="239">
        <v>0</v>
      </c>
      <c r="J16" s="239"/>
      <c r="K16" s="239">
        <v>0</v>
      </c>
      <c r="L16" s="239"/>
      <c r="M16" s="239">
        <v>0</v>
      </c>
      <c r="N16" s="239"/>
      <c r="O16" s="239">
        <v>0</v>
      </c>
      <c r="P16" s="239"/>
      <c r="Q16" s="244">
        <v>0</v>
      </c>
      <c r="R16" s="255"/>
      <c r="S16" s="239">
        <v>0</v>
      </c>
      <c r="T16" s="256"/>
      <c r="U16" s="239">
        <v>0</v>
      </c>
    </row>
    <row r="17" spans="1:21" s="131" customFormat="1" ht="15.75">
      <c r="A17" s="321" t="s">
        <v>175</v>
      </c>
      <c r="B17" s="227"/>
      <c r="C17" s="239">
        <v>0</v>
      </c>
      <c r="D17" s="239"/>
      <c r="E17" s="239">
        <v>0</v>
      </c>
      <c r="F17" s="239"/>
      <c r="G17" s="239">
        <v>0</v>
      </c>
      <c r="H17" s="239"/>
      <c r="I17" s="239">
        <v>0</v>
      </c>
      <c r="J17" s="239"/>
      <c r="K17" s="239">
        <v>0</v>
      </c>
      <c r="L17" s="239"/>
      <c r="M17" s="239">
        <v>0</v>
      </c>
      <c r="N17" s="239"/>
      <c r="O17" s="239">
        <v>0</v>
      </c>
      <c r="P17" s="239"/>
      <c r="Q17" s="244">
        <f>SUM(C17:P17)</f>
        <v>0</v>
      </c>
      <c r="R17" s="255"/>
      <c r="S17" s="239">
        <v>0</v>
      </c>
      <c r="T17" s="256"/>
      <c r="U17" s="239">
        <f>SUM(Q17:T17)</f>
        <v>0</v>
      </c>
    </row>
    <row r="18" spans="1:21" s="131" customFormat="1" ht="15.75">
      <c r="A18" s="321" t="s">
        <v>176</v>
      </c>
      <c r="B18" s="227"/>
      <c r="C18" s="240"/>
      <c r="D18" s="239"/>
      <c r="E18" s="239"/>
      <c r="F18" s="239"/>
      <c r="G18" s="240"/>
      <c r="H18" s="239"/>
      <c r="I18" s="240"/>
      <c r="J18" s="240"/>
      <c r="K18" s="240"/>
      <c r="L18" s="240"/>
      <c r="M18" s="240"/>
      <c r="N18" s="239"/>
      <c r="O18" s="240"/>
      <c r="P18" s="239"/>
      <c r="Q18" s="240"/>
      <c r="R18" s="241"/>
      <c r="S18" s="241"/>
      <c r="T18" s="242"/>
      <c r="U18" s="246"/>
    </row>
    <row r="19" spans="1:21" s="131" customFormat="1" ht="16.5">
      <c r="A19" s="210"/>
      <c r="B19" s="227"/>
      <c r="C19" s="253">
        <v>0</v>
      </c>
      <c r="D19" s="240"/>
      <c r="E19" s="253">
        <v>0</v>
      </c>
      <c r="F19" s="240"/>
      <c r="G19" s="253">
        <v>0</v>
      </c>
      <c r="H19" s="240"/>
      <c r="I19" s="253">
        <v>0</v>
      </c>
      <c r="J19" s="240"/>
      <c r="K19" s="253">
        <v>0</v>
      </c>
      <c r="L19" s="240"/>
      <c r="M19" s="253">
        <v>0</v>
      </c>
      <c r="N19" s="240"/>
      <c r="O19" s="253">
        <f>O20+O21+O23+O24</f>
        <v>-209</v>
      </c>
      <c r="P19" s="253" t="e">
        <f>P20+P21+#REF!+P23+P24</f>
        <v>#REF!</v>
      </c>
      <c r="Q19" s="253">
        <f>Q20+Q21+Q23+Q24</f>
        <v>-209</v>
      </c>
      <c r="R19" s="253"/>
      <c r="S19" s="253">
        <f>S20+S21+S23+S24+S22</f>
        <v>82</v>
      </c>
      <c r="T19" s="253" t="e">
        <f>T20+T21+#REF!+T23+T24</f>
        <v>#REF!</v>
      </c>
      <c r="U19" s="253">
        <f>U20+U21+U23+U24+U22</f>
        <v>-127</v>
      </c>
    </row>
    <row r="20" spans="1:21" s="131" customFormat="1" ht="15.75">
      <c r="A20" s="321" t="s">
        <v>177</v>
      </c>
      <c r="B20" s="227"/>
      <c r="C20" s="251">
        <v>0</v>
      </c>
      <c r="D20" s="239"/>
      <c r="E20" s="251">
        <v>0</v>
      </c>
      <c r="F20" s="239"/>
      <c r="G20" s="251">
        <v>0</v>
      </c>
      <c r="H20" s="239"/>
      <c r="I20" s="251">
        <v>0</v>
      </c>
      <c r="J20" s="240"/>
      <c r="K20" s="251">
        <v>0</v>
      </c>
      <c r="L20" s="240"/>
      <c r="M20" s="251">
        <v>0</v>
      </c>
      <c r="N20" s="239"/>
      <c r="O20" s="252">
        <v>0</v>
      </c>
      <c r="P20" s="239"/>
      <c r="Q20" s="244">
        <f>C20+E20+G20+I20+K20+M20+O20</f>
        <v>0</v>
      </c>
      <c r="R20" s="241"/>
      <c r="S20" s="252">
        <v>-1083</v>
      </c>
      <c r="T20" s="242"/>
      <c r="U20" s="247">
        <f>SUM(Q20:T20)</f>
        <v>-1083</v>
      </c>
    </row>
    <row r="21" spans="1:21" s="131" customFormat="1" ht="30">
      <c r="A21" s="322" t="s">
        <v>178</v>
      </c>
      <c r="B21" s="227"/>
      <c r="C21" s="251">
        <v>0</v>
      </c>
      <c r="D21" s="239"/>
      <c r="E21" s="251">
        <v>0</v>
      </c>
      <c r="F21" s="239"/>
      <c r="G21" s="251">
        <v>0</v>
      </c>
      <c r="H21" s="239"/>
      <c r="I21" s="251">
        <v>0</v>
      </c>
      <c r="J21" s="240"/>
      <c r="K21" s="251">
        <v>0</v>
      </c>
      <c r="L21" s="240"/>
      <c r="M21" s="251">
        <v>0</v>
      </c>
      <c r="N21" s="239"/>
      <c r="O21" s="252">
        <v>0</v>
      </c>
      <c r="P21" s="239"/>
      <c r="Q21" s="244">
        <f>C21+E21+G21+I21+K21+M21+O21</f>
        <v>0</v>
      </c>
      <c r="R21" s="241"/>
      <c r="S21" s="252">
        <v>0</v>
      </c>
      <c r="T21" s="242"/>
      <c r="U21" s="247">
        <f>SUM(Q21:T21)</f>
        <v>0</v>
      </c>
    </row>
    <row r="22" spans="1:21" s="131" customFormat="1" ht="15.75">
      <c r="A22" s="321" t="s">
        <v>179</v>
      </c>
      <c r="B22" s="227"/>
      <c r="C22" s="251"/>
      <c r="D22" s="239"/>
      <c r="E22" s="251"/>
      <c r="F22" s="239"/>
      <c r="G22" s="251"/>
      <c r="H22" s="239"/>
      <c r="I22" s="251"/>
      <c r="J22" s="240"/>
      <c r="K22" s="251"/>
      <c r="L22" s="240"/>
      <c r="M22" s="251"/>
      <c r="N22" s="239"/>
      <c r="O22" s="252"/>
      <c r="P22" s="239"/>
      <c r="Q22" s="244"/>
      <c r="R22" s="241"/>
      <c r="S22" s="252">
        <v>1580</v>
      </c>
      <c r="T22" s="242"/>
      <c r="U22" s="247">
        <v>1580</v>
      </c>
    </row>
    <row r="23" spans="1:22" s="131" customFormat="1" ht="15.75">
      <c r="A23" s="321" t="s">
        <v>180</v>
      </c>
      <c r="B23" s="227"/>
      <c r="C23" s="251">
        <v>0</v>
      </c>
      <c r="D23" s="239"/>
      <c r="E23" s="251">
        <v>0</v>
      </c>
      <c r="F23" s="239"/>
      <c r="G23" s="251">
        <v>0</v>
      </c>
      <c r="H23" s="239"/>
      <c r="I23" s="251">
        <v>0</v>
      </c>
      <c r="J23" s="240"/>
      <c r="K23" s="251">
        <v>0</v>
      </c>
      <c r="L23" s="240"/>
      <c r="M23" s="251">
        <v>0</v>
      </c>
      <c r="N23" s="239"/>
      <c r="O23" s="252">
        <v>-93</v>
      </c>
      <c r="P23" s="239"/>
      <c r="Q23" s="244">
        <f>C23+E23+G23+I23+K23+M23+O23</f>
        <v>-93</v>
      </c>
      <c r="R23" s="241"/>
      <c r="S23" s="252">
        <v>-416</v>
      </c>
      <c r="T23" s="242"/>
      <c r="U23" s="247">
        <f>SUM(Q23:T23)</f>
        <v>-509</v>
      </c>
      <c r="V23" s="280"/>
    </row>
    <row r="24" spans="1:21" s="131" customFormat="1" ht="15.75">
      <c r="A24" s="321" t="s">
        <v>181</v>
      </c>
      <c r="B24" s="227"/>
      <c r="C24" s="251">
        <v>0</v>
      </c>
      <c r="D24" s="239"/>
      <c r="E24" s="251">
        <v>0</v>
      </c>
      <c r="F24" s="239"/>
      <c r="G24" s="251">
        <v>0</v>
      </c>
      <c r="H24" s="239"/>
      <c r="I24" s="251">
        <v>0</v>
      </c>
      <c r="J24" s="240"/>
      <c r="K24" s="251">
        <v>0</v>
      </c>
      <c r="L24" s="240"/>
      <c r="M24" s="251">
        <v>0</v>
      </c>
      <c r="N24" s="239"/>
      <c r="O24" s="252">
        <v>-116</v>
      </c>
      <c r="P24" s="239"/>
      <c r="Q24" s="244">
        <f>C24+E24+G24+I24+K24+M24+O24</f>
        <v>-116</v>
      </c>
      <c r="R24" s="241"/>
      <c r="S24" s="252">
        <v>1</v>
      </c>
      <c r="T24" s="242"/>
      <c r="U24" s="247">
        <f>SUM(Q24:T24)</f>
        <v>-115</v>
      </c>
    </row>
    <row r="25" spans="1:21" s="131" customFormat="1" ht="6.75" customHeight="1">
      <c r="A25" s="321" t="s">
        <v>182</v>
      </c>
      <c r="B25" s="227"/>
      <c r="C25" s="240"/>
      <c r="D25" s="239"/>
      <c r="E25" s="239"/>
      <c r="F25" s="239"/>
      <c r="G25" s="240"/>
      <c r="H25" s="239"/>
      <c r="I25" s="240"/>
      <c r="J25" s="240"/>
      <c r="K25" s="240"/>
      <c r="L25" s="240"/>
      <c r="M25" s="240"/>
      <c r="N25" s="239"/>
      <c r="O25" s="240"/>
      <c r="P25" s="239"/>
      <c r="Q25" s="240"/>
      <c r="R25" s="241"/>
      <c r="S25" s="241"/>
      <c r="T25" s="242"/>
      <c r="U25" s="246"/>
    </row>
    <row r="26" spans="1:22" s="131" customFormat="1" ht="15.75">
      <c r="A26" s="323" t="s">
        <v>183</v>
      </c>
      <c r="B26" s="227"/>
      <c r="C26" s="254">
        <v>0</v>
      </c>
      <c r="D26" s="239"/>
      <c r="E26" s="254">
        <v>0</v>
      </c>
      <c r="F26" s="239"/>
      <c r="G26" s="254">
        <v>0</v>
      </c>
      <c r="H26" s="239"/>
      <c r="I26" s="253">
        <f>I27+I28</f>
        <v>0</v>
      </c>
      <c r="J26" s="240"/>
      <c r="K26" s="253">
        <f>K27+K28</f>
        <v>-10</v>
      </c>
      <c r="L26" s="253">
        <f>L27+L28</f>
        <v>0</v>
      </c>
      <c r="M26" s="253">
        <f>M27+M28</f>
        <v>26</v>
      </c>
      <c r="N26" s="239"/>
      <c r="O26" s="253">
        <f>O27+O28</f>
        <v>17002</v>
      </c>
      <c r="P26" s="239"/>
      <c r="Q26" s="253">
        <f>Q27+Q28</f>
        <v>17018</v>
      </c>
      <c r="R26" s="241"/>
      <c r="S26" s="253">
        <f>S27+S28</f>
        <v>1323</v>
      </c>
      <c r="T26" s="242"/>
      <c r="U26" s="253">
        <f>U27+U28</f>
        <v>18341</v>
      </c>
      <c r="V26" s="144"/>
    </row>
    <row r="27" spans="1:22" s="131" customFormat="1" ht="15.75">
      <c r="A27" s="324" t="s">
        <v>184</v>
      </c>
      <c r="B27" s="227"/>
      <c r="C27" s="248">
        <v>0</v>
      </c>
      <c r="D27" s="239"/>
      <c r="E27" s="248">
        <v>0</v>
      </c>
      <c r="F27" s="239"/>
      <c r="G27" s="248">
        <v>0</v>
      </c>
      <c r="H27" s="239"/>
      <c r="I27" s="244">
        <v>0</v>
      </c>
      <c r="J27" s="240"/>
      <c r="K27" s="244">
        <v>0</v>
      </c>
      <c r="L27" s="240"/>
      <c r="M27" s="244">
        <v>0</v>
      </c>
      <c r="N27" s="239"/>
      <c r="O27" s="244">
        <v>17002</v>
      </c>
      <c r="P27" s="239"/>
      <c r="Q27" s="244">
        <f>SUM(C27:P27)</f>
        <v>17002</v>
      </c>
      <c r="R27" s="241"/>
      <c r="S27" s="244">
        <v>1182</v>
      </c>
      <c r="T27" s="242"/>
      <c r="U27" s="247">
        <f>SUM(Q27:T27)</f>
        <v>18184</v>
      </c>
      <c r="V27" s="134"/>
    </row>
    <row r="28" spans="1:21" s="131" customFormat="1" ht="15.75">
      <c r="A28" s="324" t="s">
        <v>185</v>
      </c>
      <c r="B28" s="227"/>
      <c r="C28" s="248">
        <v>0</v>
      </c>
      <c r="D28" s="239"/>
      <c r="E28" s="248">
        <v>0</v>
      </c>
      <c r="F28" s="239"/>
      <c r="G28" s="248">
        <v>0</v>
      </c>
      <c r="H28" s="239"/>
      <c r="I28" s="235">
        <v>0</v>
      </c>
      <c r="J28" s="240"/>
      <c r="K28" s="235">
        <v>-10</v>
      </c>
      <c r="L28" s="240"/>
      <c r="M28" s="235">
        <v>26</v>
      </c>
      <c r="N28" s="239"/>
      <c r="O28" s="244">
        <v>0</v>
      </c>
      <c r="P28" s="239"/>
      <c r="Q28" s="244">
        <f>SUM(C28:P28)</f>
        <v>16</v>
      </c>
      <c r="R28" s="241"/>
      <c r="S28" s="244">
        <v>141</v>
      </c>
      <c r="T28" s="242"/>
      <c r="U28" s="247">
        <f>SUM(Q28:T28)</f>
        <v>157</v>
      </c>
    </row>
    <row r="29" spans="1:21" s="131" customFormat="1" ht="5.25" customHeight="1">
      <c r="A29" s="207"/>
      <c r="B29" s="227"/>
      <c r="C29" s="248"/>
      <c r="D29" s="239"/>
      <c r="E29" s="248"/>
      <c r="F29" s="239"/>
      <c r="G29" s="248"/>
      <c r="H29" s="239"/>
      <c r="I29" s="244"/>
      <c r="J29" s="240"/>
      <c r="K29" s="244"/>
      <c r="L29" s="240"/>
      <c r="M29" s="244"/>
      <c r="N29" s="239"/>
      <c r="O29" s="244"/>
      <c r="P29" s="239"/>
      <c r="Q29" s="249"/>
      <c r="R29" s="241"/>
      <c r="S29" s="244"/>
      <c r="T29" s="242"/>
      <c r="U29" s="247"/>
    </row>
    <row r="30" spans="1:22" s="131" customFormat="1" ht="15.75">
      <c r="A30" s="325" t="s">
        <v>186</v>
      </c>
      <c r="B30" s="227"/>
      <c r="C30" s="248">
        <v>0</v>
      </c>
      <c r="D30" s="239"/>
      <c r="E30" s="248">
        <v>0</v>
      </c>
      <c r="F30" s="239"/>
      <c r="G30" s="248">
        <v>0</v>
      </c>
      <c r="H30" s="239"/>
      <c r="I30" s="244">
        <v>0</v>
      </c>
      <c r="J30" s="240"/>
      <c r="K30" s="248">
        <v>0</v>
      </c>
      <c r="L30" s="240"/>
      <c r="M30" s="248">
        <v>0</v>
      </c>
      <c r="N30" s="239"/>
      <c r="O30" s="244">
        <v>0</v>
      </c>
      <c r="P30" s="239"/>
      <c r="Q30" s="244">
        <f>SUM(I30:P30)</f>
        <v>0</v>
      </c>
      <c r="R30" s="241"/>
      <c r="S30" s="244">
        <v>0</v>
      </c>
      <c r="T30" s="242"/>
      <c r="U30" s="247">
        <f>Q30+S30</f>
        <v>0</v>
      </c>
      <c r="V30" s="280"/>
    </row>
    <row r="31" spans="1:21" s="131" customFormat="1" ht="7.5" customHeight="1">
      <c r="A31" s="207"/>
      <c r="B31" s="227"/>
      <c r="C31" s="240"/>
      <c r="D31" s="239"/>
      <c r="E31" s="239"/>
      <c r="F31" s="239"/>
      <c r="G31" s="240"/>
      <c r="H31" s="239"/>
      <c r="I31" s="240"/>
      <c r="J31" s="240"/>
      <c r="K31" s="240"/>
      <c r="L31" s="240"/>
      <c r="M31" s="240"/>
      <c r="N31" s="239"/>
      <c r="O31" s="240"/>
      <c r="P31" s="239"/>
      <c r="Q31" s="240"/>
      <c r="R31" s="241"/>
      <c r="S31" s="241"/>
      <c r="T31" s="242"/>
      <c r="U31" s="246"/>
    </row>
    <row r="32" spans="1:22" s="131" customFormat="1" ht="18" customHeight="1" thickBot="1">
      <c r="A32" s="317" t="s">
        <v>189</v>
      </c>
      <c r="B32" s="227">
        <f>+SFP!C38</f>
        <v>26</v>
      </c>
      <c r="C32" s="245">
        <f aca="true" t="shared" si="1" ref="C32:Q32">+C10+C13+C15+C19+C26+C30</f>
        <v>134798</v>
      </c>
      <c r="D32" s="245">
        <f t="shared" si="1"/>
        <v>0</v>
      </c>
      <c r="E32" s="245">
        <f t="shared" si="1"/>
        <v>-19501</v>
      </c>
      <c r="F32" s="245">
        <f t="shared" si="1"/>
        <v>0</v>
      </c>
      <c r="G32" s="245">
        <f t="shared" si="1"/>
        <v>47841</v>
      </c>
      <c r="H32" s="245">
        <f t="shared" si="1"/>
        <v>0</v>
      </c>
      <c r="I32" s="245">
        <f t="shared" si="1"/>
        <v>32277</v>
      </c>
      <c r="J32" s="245">
        <f t="shared" si="1"/>
        <v>0</v>
      </c>
      <c r="K32" s="245">
        <f t="shared" si="1"/>
        <v>2798</v>
      </c>
      <c r="L32" s="245">
        <f t="shared" si="1"/>
        <v>0</v>
      </c>
      <c r="M32" s="245">
        <f t="shared" si="1"/>
        <v>-691</v>
      </c>
      <c r="N32" s="245">
        <f t="shared" si="1"/>
        <v>0</v>
      </c>
      <c r="O32" s="245">
        <f t="shared" si="1"/>
        <v>276777</v>
      </c>
      <c r="P32" s="245" t="e">
        <f t="shared" si="1"/>
        <v>#REF!</v>
      </c>
      <c r="Q32" s="245">
        <f t="shared" si="1"/>
        <v>474299</v>
      </c>
      <c r="R32" s="245"/>
      <c r="S32" s="245">
        <f>+S10+S13+S15+S19+S26+S30</f>
        <v>35138</v>
      </c>
      <c r="T32" s="245" t="e">
        <f>+T10+T13+T15+T19+T26+T30</f>
        <v>#REF!</v>
      </c>
      <c r="U32" s="245">
        <f>+U10+U13+U15+U19+U26+U30</f>
        <v>509437</v>
      </c>
      <c r="V32" s="134"/>
    </row>
    <row r="33" spans="1:22" s="131" customFormat="1" ht="12" customHeight="1" thickBot="1" thickTop="1">
      <c r="A33" s="208"/>
      <c r="B33" s="227"/>
      <c r="C33" s="240"/>
      <c r="D33" s="239"/>
      <c r="E33" s="240"/>
      <c r="F33" s="239"/>
      <c r="G33" s="240"/>
      <c r="H33" s="239"/>
      <c r="I33" s="240"/>
      <c r="J33" s="240"/>
      <c r="K33" s="240"/>
      <c r="L33" s="240"/>
      <c r="M33" s="240"/>
      <c r="N33" s="239"/>
      <c r="O33" s="240"/>
      <c r="P33" s="239"/>
      <c r="Q33" s="240"/>
      <c r="R33" s="241"/>
      <c r="S33" s="240"/>
      <c r="T33" s="242"/>
      <c r="U33" s="240"/>
      <c r="V33" s="134"/>
    </row>
    <row r="34" spans="1:22" s="131" customFormat="1" ht="15.75" customHeight="1" thickBot="1">
      <c r="A34" s="302" t="s">
        <v>190</v>
      </c>
      <c r="B34" s="227"/>
      <c r="C34" s="245">
        <v>134798</v>
      </c>
      <c r="D34" s="239"/>
      <c r="E34" s="245">
        <v>-33834</v>
      </c>
      <c r="F34" s="239"/>
      <c r="G34" s="245">
        <v>51666</v>
      </c>
      <c r="H34" s="239"/>
      <c r="I34" s="245">
        <v>31945</v>
      </c>
      <c r="J34" s="240"/>
      <c r="K34" s="245">
        <v>4109</v>
      </c>
      <c r="L34" s="240"/>
      <c r="M34" s="245">
        <v>-310</v>
      </c>
      <c r="N34" s="239"/>
      <c r="O34" s="245">
        <v>281509</v>
      </c>
      <c r="P34" s="239"/>
      <c r="Q34" s="245">
        <v>469883</v>
      </c>
      <c r="R34" s="241"/>
      <c r="S34" s="245">
        <v>33227</v>
      </c>
      <c r="T34" s="242"/>
      <c r="U34" s="245">
        <v>503110</v>
      </c>
      <c r="V34" s="134"/>
    </row>
    <row r="35" spans="1:22" s="131" customFormat="1" ht="12" customHeight="1" thickBot="1">
      <c r="A35" s="326"/>
      <c r="B35" s="227"/>
      <c r="C35" s="240"/>
      <c r="D35" s="239"/>
      <c r="E35" s="240"/>
      <c r="F35" s="239"/>
      <c r="G35" s="240"/>
      <c r="H35" s="239"/>
      <c r="I35" s="240"/>
      <c r="J35" s="240"/>
      <c r="K35" s="240"/>
      <c r="L35" s="240"/>
      <c r="M35" s="240"/>
      <c r="N35" s="239"/>
      <c r="O35" s="240"/>
      <c r="P35" s="239"/>
      <c r="Q35" s="240"/>
      <c r="R35" s="241"/>
      <c r="S35" s="240"/>
      <c r="T35" s="242"/>
      <c r="U35" s="240"/>
      <c r="V35" s="134"/>
    </row>
    <row r="36" spans="1:21" s="131" customFormat="1" ht="16.5" thickBot="1">
      <c r="A36" s="304" t="s">
        <v>191</v>
      </c>
      <c r="B36" s="227"/>
      <c r="C36" s="240"/>
      <c r="D36" s="239"/>
      <c r="E36" s="239"/>
      <c r="F36" s="239"/>
      <c r="G36" s="240"/>
      <c r="H36" s="239"/>
      <c r="I36" s="240"/>
      <c r="J36" s="240"/>
      <c r="K36" s="240"/>
      <c r="L36" s="240"/>
      <c r="M36" s="240"/>
      <c r="N36" s="239"/>
      <c r="O36" s="240"/>
      <c r="P36" s="239"/>
      <c r="Q36" s="240"/>
      <c r="R36" s="241"/>
      <c r="S36" s="241"/>
      <c r="T36" s="242"/>
      <c r="U36" s="246"/>
    </row>
    <row r="37" spans="1:21" s="131" customFormat="1" ht="16.5" thickBot="1">
      <c r="A37" s="304" t="s">
        <v>192</v>
      </c>
      <c r="B37" s="227"/>
      <c r="C37" s="244">
        <v>0</v>
      </c>
      <c r="D37" s="244"/>
      <c r="E37" s="244">
        <v>-5</v>
      </c>
      <c r="F37" s="244"/>
      <c r="G37" s="244">
        <v>0</v>
      </c>
      <c r="H37" s="244"/>
      <c r="I37" s="244">
        <v>0</v>
      </c>
      <c r="J37" s="244"/>
      <c r="K37" s="244">
        <v>0</v>
      </c>
      <c r="L37" s="244"/>
      <c r="M37" s="244">
        <v>0</v>
      </c>
      <c r="N37" s="244"/>
      <c r="O37" s="244">
        <v>0</v>
      </c>
      <c r="P37" s="244"/>
      <c r="Q37" s="244">
        <f>SUM(C37:O37)</f>
        <v>-5</v>
      </c>
      <c r="R37" s="246"/>
      <c r="S37" s="244">
        <v>0</v>
      </c>
      <c r="T37" s="246"/>
      <c r="U37" s="246">
        <f>+Q37+S37</f>
        <v>-5</v>
      </c>
    </row>
    <row r="38" spans="1:21" s="131" customFormat="1" ht="6" customHeight="1" thickBot="1">
      <c r="A38" s="326"/>
      <c r="B38" s="227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9"/>
      <c r="R38" s="246"/>
      <c r="S38" s="244"/>
      <c r="T38" s="246"/>
      <c r="U38" s="247"/>
    </row>
    <row r="39" spans="1:21" s="131" customFormat="1" ht="18" customHeight="1" thickBot="1">
      <c r="A39" s="304" t="s">
        <v>173</v>
      </c>
      <c r="B39" s="227"/>
      <c r="C39" s="292">
        <v>0</v>
      </c>
      <c r="D39" s="244"/>
      <c r="E39" s="244">
        <v>0</v>
      </c>
      <c r="F39" s="244"/>
      <c r="G39" s="292">
        <v>0</v>
      </c>
      <c r="H39" s="292"/>
      <c r="I39" s="292">
        <v>0</v>
      </c>
      <c r="J39" s="292"/>
      <c r="K39" s="292">
        <v>0</v>
      </c>
      <c r="L39" s="292"/>
      <c r="M39" s="292">
        <v>0</v>
      </c>
      <c r="N39" s="292"/>
      <c r="O39" s="292">
        <v>0</v>
      </c>
      <c r="P39" s="244"/>
      <c r="Q39" s="249">
        <f>SUM(E39:P39)</f>
        <v>0</v>
      </c>
      <c r="R39" s="246"/>
      <c r="S39" s="244">
        <v>0</v>
      </c>
      <c r="T39" s="246"/>
      <c r="U39" s="247">
        <f>SUM(Q39:T39)</f>
        <v>0</v>
      </c>
    </row>
    <row r="40" spans="1:21" s="131" customFormat="1" ht="16.5" thickBot="1">
      <c r="A40" s="304" t="s">
        <v>193</v>
      </c>
      <c r="B40" s="227"/>
      <c r="C40" s="257">
        <v>0</v>
      </c>
      <c r="D40" s="253"/>
      <c r="E40" s="257">
        <v>0</v>
      </c>
      <c r="F40" s="257"/>
      <c r="G40" s="253">
        <f>G41+G42</f>
        <v>0</v>
      </c>
      <c r="H40" s="257">
        <f aca="true" t="shared" si="2" ref="H40:U40">H41+H42</f>
        <v>0</v>
      </c>
      <c r="I40" s="257">
        <f t="shared" si="2"/>
        <v>0</v>
      </c>
      <c r="J40" s="257">
        <f t="shared" si="2"/>
        <v>0</v>
      </c>
      <c r="K40" s="257">
        <f t="shared" si="2"/>
        <v>0</v>
      </c>
      <c r="L40" s="257">
        <f t="shared" si="2"/>
        <v>0</v>
      </c>
      <c r="M40" s="257">
        <f t="shared" si="2"/>
        <v>0</v>
      </c>
      <c r="N40" s="257">
        <f t="shared" si="2"/>
        <v>0</v>
      </c>
      <c r="O40" s="253">
        <f t="shared" si="2"/>
        <v>0</v>
      </c>
      <c r="P40" s="257">
        <f t="shared" si="2"/>
        <v>0</v>
      </c>
      <c r="Q40" s="253">
        <f t="shared" si="2"/>
        <v>0</v>
      </c>
      <c r="R40" s="257">
        <f t="shared" si="2"/>
        <v>0</v>
      </c>
      <c r="S40" s="257">
        <f t="shared" si="2"/>
        <v>0</v>
      </c>
      <c r="T40" s="257">
        <f t="shared" si="2"/>
        <v>0</v>
      </c>
      <c r="U40" s="253">
        <f t="shared" si="2"/>
        <v>0</v>
      </c>
    </row>
    <row r="41" spans="1:21" s="131" customFormat="1" ht="16.5" thickBot="1">
      <c r="A41" s="304" t="s">
        <v>194</v>
      </c>
      <c r="B41" s="227"/>
      <c r="C41" s="244">
        <v>0</v>
      </c>
      <c r="D41" s="244"/>
      <c r="E41" s="244">
        <v>0</v>
      </c>
      <c r="F41" s="244"/>
      <c r="G41" s="244">
        <v>0</v>
      </c>
      <c r="H41" s="244"/>
      <c r="I41" s="244">
        <v>0</v>
      </c>
      <c r="J41" s="244"/>
      <c r="K41" s="244">
        <v>0</v>
      </c>
      <c r="L41" s="244"/>
      <c r="M41" s="244">
        <v>0</v>
      </c>
      <c r="N41" s="244"/>
      <c r="O41" s="244">
        <v>0</v>
      </c>
      <c r="P41" s="244"/>
      <c r="Q41" s="244">
        <v>0</v>
      </c>
      <c r="R41" s="247"/>
      <c r="S41" s="244">
        <v>0</v>
      </c>
      <c r="T41" s="247"/>
      <c r="U41" s="244">
        <v>0</v>
      </c>
    </row>
    <row r="42" spans="1:21" s="131" customFormat="1" ht="16.5" thickBot="1">
      <c r="A42" s="304" t="s">
        <v>195</v>
      </c>
      <c r="B42" s="227"/>
      <c r="C42" s="244">
        <v>0</v>
      </c>
      <c r="D42" s="244"/>
      <c r="E42" s="244">
        <v>0</v>
      </c>
      <c r="F42" s="244"/>
      <c r="G42" s="244">
        <v>0</v>
      </c>
      <c r="H42" s="244"/>
      <c r="I42" s="244">
        <v>0</v>
      </c>
      <c r="J42" s="244"/>
      <c r="K42" s="244">
        <v>0</v>
      </c>
      <c r="L42" s="244"/>
      <c r="M42" s="244">
        <v>0</v>
      </c>
      <c r="N42" s="244"/>
      <c r="O42" s="244">
        <v>0</v>
      </c>
      <c r="P42" s="244"/>
      <c r="Q42" s="249">
        <f>SUM(C42:O42)</f>
        <v>0</v>
      </c>
      <c r="R42" s="247"/>
      <c r="S42" s="244">
        <v>0</v>
      </c>
      <c r="T42" s="247"/>
      <c r="U42" s="244">
        <f>Q42+S42</f>
        <v>0</v>
      </c>
    </row>
    <row r="43" spans="1:21" s="131" customFormat="1" ht="6.75" customHeight="1" thickBot="1">
      <c r="A43" s="326"/>
      <c r="B43" s="227"/>
      <c r="C43" s="249"/>
      <c r="D43" s="244"/>
      <c r="E43" s="244"/>
      <c r="F43" s="244"/>
      <c r="G43" s="249"/>
      <c r="H43" s="244"/>
      <c r="I43" s="249"/>
      <c r="J43" s="249"/>
      <c r="K43" s="249"/>
      <c r="L43" s="249"/>
      <c r="M43" s="249"/>
      <c r="N43" s="244"/>
      <c r="O43" s="249"/>
      <c r="P43" s="244"/>
      <c r="Q43" s="249"/>
      <c r="R43" s="246"/>
      <c r="S43" s="246"/>
      <c r="T43" s="246"/>
      <c r="U43" s="246"/>
    </row>
    <row r="44" spans="1:21" s="131" customFormat="1" ht="16.5" thickBot="1">
      <c r="A44" s="302" t="s">
        <v>196</v>
      </c>
      <c r="B44" s="227"/>
      <c r="C44" s="257">
        <v>0</v>
      </c>
      <c r="D44" s="253"/>
      <c r="E44" s="257">
        <v>0</v>
      </c>
      <c r="F44" s="253"/>
      <c r="G44" s="257">
        <v>0</v>
      </c>
      <c r="H44" s="253"/>
      <c r="I44" s="257">
        <v>0</v>
      </c>
      <c r="J44" s="253"/>
      <c r="K44" s="257">
        <v>0</v>
      </c>
      <c r="L44" s="253"/>
      <c r="M44" s="257">
        <v>0</v>
      </c>
      <c r="N44" s="253"/>
      <c r="O44" s="253">
        <f>SUM(O45:O49)</f>
        <v>-61</v>
      </c>
      <c r="P44" s="244"/>
      <c r="Q44" s="253">
        <f>SUM(Q45:Q49)</f>
        <v>-61</v>
      </c>
      <c r="R44" s="246"/>
      <c r="S44" s="250">
        <f>SUM(S45:S49)</f>
        <v>550</v>
      </c>
      <c r="T44" s="246"/>
      <c r="U44" s="250">
        <f>+Q44+S44</f>
        <v>489</v>
      </c>
    </row>
    <row r="45" spans="1:21" s="131" customFormat="1" ht="16.5" thickBot="1">
      <c r="A45" s="304" t="s">
        <v>197</v>
      </c>
      <c r="B45" s="227"/>
      <c r="C45" s="244">
        <v>0</v>
      </c>
      <c r="D45" s="244"/>
      <c r="E45" s="244">
        <v>0</v>
      </c>
      <c r="F45" s="244"/>
      <c r="G45" s="244">
        <v>0</v>
      </c>
      <c r="H45" s="244"/>
      <c r="I45" s="244">
        <v>0</v>
      </c>
      <c r="J45" s="249"/>
      <c r="K45" s="244">
        <v>0</v>
      </c>
      <c r="L45" s="249"/>
      <c r="M45" s="244">
        <v>0</v>
      </c>
      <c r="N45" s="244"/>
      <c r="O45" s="244">
        <v>0</v>
      </c>
      <c r="P45" s="244"/>
      <c r="Q45" s="244">
        <f>SUM(C45:O45)</f>
        <v>0</v>
      </c>
      <c r="R45" s="246"/>
      <c r="S45" s="244">
        <v>-227</v>
      </c>
      <c r="T45" s="246"/>
      <c r="U45" s="247">
        <f>+Q45+S45</f>
        <v>-227</v>
      </c>
    </row>
    <row r="46" spans="1:21" s="131" customFormat="1" ht="16.5" thickBot="1">
      <c r="A46" s="304" t="s">
        <v>198</v>
      </c>
      <c r="B46" s="227"/>
      <c r="C46" s="244">
        <v>0</v>
      </c>
      <c r="D46" s="244"/>
      <c r="E46" s="244">
        <v>0</v>
      </c>
      <c r="F46" s="244"/>
      <c r="G46" s="244">
        <v>0</v>
      </c>
      <c r="H46" s="244"/>
      <c r="I46" s="244">
        <v>0</v>
      </c>
      <c r="J46" s="249"/>
      <c r="K46" s="244">
        <v>0</v>
      </c>
      <c r="L46" s="249"/>
      <c r="M46" s="244">
        <v>0</v>
      </c>
      <c r="N46" s="244"/>
      <c r="O46" s="244">
        <v>0</v>
      </c>
      <c r="P46" s="244"/>
      <c r="Q46" s="244">
        <f>SUM(C46:O46)</f>
        <v>0</v>
      </c>
      <c r="R46" s="246"/>
      <c r="S46" s="244">
        <v>0</v>
      </c>
      <c r="T46" s="246"/>
      <c r="U46" s="247">
        <f>+Q46+S46</f>
        <v>0</v>
      </c>
    </row>
    <row r="47" spans="1:21" s="131" customFormat="1" ht="16.5" thickBot="1">
      <c r="A47" s="304" t="s">
        <v>199</v>
      </c>
      <c r="C47" s="244">
        <v>0</v>
      </c>
      <c r="D47" s="244"/>
      <c r="E47" s="244">
        <v>0</v>
      </c>
      <c r="F47" s="244"/>
      <c r="G47" s="244">
        <v>0</v>
      </c>
      <c r="H47" s="244"/>
      <c r="I47" s="244">
        <v>0</v>
      </c>
      <c r="J47" s="249"/>
      <c r="K47" s="244">
        <v>0</v>
      </c>
      <c r="L47" s="249"/>
      <c r="M47" s="244">
        <v>0</v>
      </c>
      <c r="N47" s="244"/>
      <c r="O47" s="244">
        <v>0</v>
      </c>
      <c r="P47" s="244"/>
      <c r="Q47" s="244">
        <f>SUM(C47:O47)</f>
        <v>0</v>
      </c>
      <c r="R47" s="246"/>
      <c r="S47" s="244">
        <v>814</v>
      </c>
      <c r="T47" s="246"/>
      <c r="U47" s="247">
        <f>+Q47+S47</f>
        <v>814</v>
      </c>
    </row>
    <row r="48" spans="1:21" s="131" customFormat="1" ht="16.5" thickBot="1">
      <c r="A48" s="304" t="s">
        <v>200</v>
      </c>
      <c r="B48" s="227"/>
      <c r="C48" s="244">
        <v>0</v>
      </c>
      <c r="D48" s="244"/>
      <c r="E48" s="244">
        <v>0</v>
      </c>
      <c r="F48" s="244"/>
      <c r="G48" s="244">
        <v>0</v>
      </c>
      <c r="H48" s="244"/>
      <c r="I48" s="244">
        <v>0</v>
      </c>
      <c r="J48" s="249"/>
      <c r="K48" s="244">
        <v>0</v>
      </c>
      <c r="L48" s="249"/>
      <c r="M48" s="244">
        <v>0</v>
      </c>
      <c r="N48" s="244"/>
      <c r="O48" s="244">
        <v>-116</v>
      </c>
      <c r="P48" s="244"/>
      <c r="Q48" s="249">
        <f>SUM(C48:O48)</f>
        <v>-116</v>
      </c>
      <c r="R48" s="246"/>
      <c r="S48" s="244">
        <v>-39</v>
      </c>
      <c r="T48" s="246"/>
      <c r="U48" s="247">
        <f>+Q48+S48</f>
        <v>-155</v>
      </c>
    </row>
    <row r="49" spans="1:21" s="131" customFormat="1" ht="16.5" thickBot="1">
      <c r="A49" s="304" t="s">
        <v>201</v>
      </c>
      <c r="B49" s="227"/>
      <c r="C49" s="244">
        <v>0</v>
      </c>
      <c r="D49" s="244"/>
      <c r="E49" s="244">
        <v>0</v>
      </c>
      <c r="F49" s="244"/>
      <c r="G49" s="244">
        <v>0</v>
      </c>
      <c r="H49" s="244"/>
      <c r="I49" s="244">
        <v>0</v>
      </c>
      <c r="J49" s="249"/>
      <c r="K49" s="244">
        <v>0</v>
      </c>
      <c r="L49" s="249"/>
      <c r="M49" s="244">
        <v>0</v>
      </c>
      <c r="N49" s="244"/>
      <c r="O49" s="244">
        <v>55</v>
      </c>
      <c r="P49" s="244"/>
      <c r="Q49" s="249">
        <f>SUM(C49:O49)</f>
        <v>55</v>
      </c>
      <c r="R49" s="246"/>
      <c r="S49" s="244">
        <v>2</v>
      </c>
      <c r="T49" s="246"/>
      <c r="U49" s="247">
        <f>+Q49+S49</f>
        <v>57</v>
      </c>
    </row>
    <row r="50" spans="1:21" s="131" customFormat="1" ht="6.75" customHeight="1" thickBot="1">
      <c r="A50" s="326"/>
      <c r="B50" s="227"/>
      <c r="C50" s="249"/>
      <c r="D50" s="244"/>
      <c r="E50" s="244"/>
      <c r="F50" s="244"/>
      <c r="G50" s="249"/>
      <c r="H50" s="244"/>
      <c r="I50" s="249"/>
      <c r="J50" s="249"/>
      <c r="K50" s="249"/>
      <c r="L50" s="249"/>
      <c r="M50" s="249"/>
      <c r="N50" s="244"/>
      <c r="O50" s="249"/>
      <c r="P50" s="244"/>
      <c r="Q50" s="249"/>
      <c r="R50" s="246"/>
      <c r="S50" s="246"/>
      <c r="T50" s="246"/>
      <c r="U50" s="246"/>
    </row>
    <row r="51" spans="1:22" s="131" customFormat="1" ht="16.5" thickBot="1">
      <c r="A51" s="302" t="s">
        <v>202</v>
      </c>
      <c r="B51" s="227"/>
      <c r="C51" s="253">
        <v>0</v>
      </c>
      <c r="D51" s="244"/>
      <c r="E51" s="253">
        <v>0</v>
      </c>
      <c r="F51" s="244"/>
      <c r="G51" s="253">
        <v>0</v>
      </c>
      <c r="H51" s="244"/>
      <c r="I51" s="253">
        <f>I52+I53</f>
        <v>0</v>
      </c>
      <c r="J51" s="249"/>
      <c r="K51" s="253">
        <f>K52+K53</f>
        <v>21</v>
      </c>
      <c r="L51" s="253">
        <f aca="true" t="shared" si="3" ref="L51:U51">L52+L53</f>
        <v>0</v>
      </c>
      <c r="M51" s="253">
        <f t="shared" si="3"/>
        <v>77</v>
      </c>
      <c r="N51" s="253">
        <f t="shared" si="3"/>
        <v>0</v>
      </c>
      <c r="O51" s="253">
        <f t="shared" si="3"/>
        <v>12304</v>
      </c>
      <c r="P51" s="253">
        <f t="shared" si="3"/>
        <v>0</v>
      </c>
      <c r="Q51" s="253">
        <f>Q52+Q53</f>
        <v>12402</v>
      </c>
      <c r="R51" s="253">
        <f t="shared" si="3"/>
        <v>0</v>
      </c>
      <c r="S51" s="253">
        <f t="shared" si="3"/>
        <v>1091</v>
      </c>
      <c r="T51" s="253">
        <f t="shared" si="3"/>
        <v>0</v>
      </c>
      <c r="U51" s="253">
        <f t="shared" si="3"/>
        <v>13493</v>
      </c>
      <c r="V51" s="144"/>
    </row>
    <row r="52" spans="1:22" s="131" customFormat="1" ht="16.5" thickBot="1">
      <c r="A52" s="304" t="s">
        <v>203</v>
      </c>
      <c r="B52" s="227"/>
      <c r="C52" s="244">
        <v>0</v>
      </c>
      <c r="D52" s="244"/>
      <c r="E52" s="244">
        <v>0</v>
      </c>
      <c r="F52" s="244"/>
      <c r="G52" s="244">
        <v>0</v>
      </c>
      <c r="H52" s="244"/>
      <c r="I52" s="244">
        <v>0</v>
      </c>
      <c r="J52" s="249"/>
      <c r="K52" s="244">
        <v>0</v>
      </c>
      <c r="L52" s="249"/>
      <c r="M52" s="244">
        <v>0</v>
      </c>
      <c r="N52" s="244"/>
      <c r="O52" s="244">
        <v>12304</v>
      </c>
      <c r="P52" s="244"/>
      <c r="Q52" s="249">
        <f>SUM(C52:O52)</f>
        <v>12304</v>
      </c>
      <c r="R52" s="246"/>
      <c r="S52" s="244">
        <v>1350</v>
      </c>
      <c r="T52" s="246"/>
      <c r="U52" s="247">
        <f>+Q52+S52</f>
        <v>13654</v>
      </c>
      <c r="V52" s="134"/>
    </row>
    <row r="53" spans="1:21" s="131" customFormat="1" ht="16.5" thickBot="1">
      <c r="A53" s="304" t="s">
        <v>204</v>
      </c>
      <c r="B53" s="227"/>
      <c r="C53" s="244">
        <v>0</v>
      </c>
      <c r="D53" s="244"/>
      <c r="E53" s="244">
        <v>0</v>
      </c>
      <c r="F53" s="244"/>
      <c r="G53" s="244">
        <v>0</v>
      </c>
      <c r="H53" s="244"/>
      <c r="I53" s="244">
        <v>0</v>
      </c>
      <c r="J53" s="249"/>
      <c r="K53" s="244">
        <v>21</v>
      </c>
      <c r="L53" s="249"/>
      <c r="M53" s="244">
        <v>77</v>
      </c>
      <c r="N53" s="244"/>
      <c r="O53" s="244">
        <v>0</v>
      </c>
      <c r="P53" s="244"/>
      <c r="Q53" s="249">
        <f>SUM(C53:O53)</f>
        <v>98</v>
      </c>
      <c r="R53" s="246"/>
      <c r="S53" s="244">
        <v>-259</v>
      </c>
      <c r="T53" s="246"/>
      <c r="U53" s="247">
        <f>+Q53+S53</f>
        <v>-161</v>
      </c>
    </row>
    <row r="54" spans="1:21" s="131" customFormat="1" ht="5.25" customHeight="1">
      <c r="A54" s="327"/>
      <c r="B54" s="227"/>
      <c r="C54" s="244"/>
      <c r="D54" s="244"/>
      <c r="E54" s="244"/>
      <c r="F54" s="244"/>
      <c r="G54" s="244"/>
      <c r="H54" s="244"/>
      <c r="I54" s="244"/>
      <c r="J54" s="249"/>
      <c r="K54" s="244"/>
      <c r="L54" s="249"/>
      <c r="M54" s="244"/>
      <c r="N54" s="244"/>
      <c r="O54" s="244"/>
      <c r="P54" s="244"/>
      <c r="Q54" s="249">
        <f>SUM(C54:O54)</f>
        <v>0</v>
      </c>
      <c r="R54" s="246"/>
      <c r="S54" s="244"/>
      <c r="T54" s="246"/>
      <c r="U54" s="247"/>
    </row>
    <row r="55" spans="1:21" s="131" customFormat="1" ht="15.75">
      <c r="A55" s="301" t="s">
        <v>205</v>
      </c>
      <c r="B55" s="227"/>
      <c r="C55" s="244">
        <v>0</v>
      </c>
      <c r="D55" s="244"/>
      <c r="E55" s="244">
        <v>0</v>
      </c>
      <c r="F55" s="244"/>
      <c r="G55" s="244">
        <v>0</v>
      </c>
      <c r="H55" s="244"/>
      <c r="I55" s="244">
        <v>-215</v>
      </c>
      <c r="J55" s="249"/>
      <c r="K55" s="244">
        <v>0</v>
      </c>
      <c r="L55" s="249"/>
      <c r="M55" s="244">
        <v>0</v>
      </c>
      <c r="N55" s="244"/>
      <c r="O55" s="244">
        <v>215</v>
      </c>
      <c r="P55" s="244"/>
      <c r="Q55" s="249">
        <f>SUM(C55:O55)</f>
        <v>0</v>
      </c>
      <c r="R55" s="246"/>
      <c r="S55" s="244">
        <v>0</v>
      </c>
      <c r="T55" s="246"/>
      <c r="U55" s="247">
        <f>+Q55+S55</f>
        <v>0</v>
      </c>
    </row>
    <row r="56" spans="1:21" s="131" customFormat="1" ht="16.5">
      <c r="A56" s="208"/>
      <c r="B56" s="227"/>
      <c r="C56" s="240"/>
      <c r="D56" s="239"/>
      <c r="E56" s="239"/>
      <c r="F56" s="239"/>
      <c r="G56" s="240"/>
      <c r="H56" s="239"/>
      <c r="I56" s="240"/>
      <c r="J56" s="240"/>
      <c r="K56" s="240"/>
      <c r="L56" s="240"/>
      <c r="M56" s="240"/>
      <c r="N56" s="239"/>
      <c r="O56" s="240"/>
      <c r="P56" s="239"/>
      <c r="Q56" s="240"/>
      <c r="R56" s="241"/>
      <c r="S56" s="241"/>
      <c r="T56" s="242"/>
      <c r="U56" s="246"/>
    </row>
    <row r="57" spans="1:21" s="131" customFormat="1" ht="16.5" thickBot="1">
      <c r="A57" s="328" t="s">
        <v>206</v>
      </c>
      <c r="B57" s="227">
        <v>26</v>
      </c>
      <c r="C57" s="245">
        <f>+C32+C37+C40+C44+C51+C55</f>
        <v>134798</v>
      </c>
      <c r="D57" s="239"/>
      <c r="E57" s="245">
        <f>+E34+E37+E40+E44+E51+E55+E39</f>
        <v>-33839</v>
      </c>
      <c r="F57" s="239"/>
      <c r="G57" s="245">
        <f>+G34+G37+G40+G44+G51+G55+G39</f>
        <v>51666</v>
      </c>
      <c r="H57" s="239"/>
      <c r="I57" s="245">
        <f>+I34+I37+I40+I44+I51+I55+I39</f>
        <v>31730</v>
      </c>
      <c r="J57" s="240"/>
      <c r="K57" s="245">
        <f>+K34+K37+K40+K44+K51+K55+K39</f>
        <v>4130</v>
      </c>
      <c r="L57" s="240"/>
      <c r="M57" s="245">
        <f>+M34+M37+M40+M44+M51+M55+M39</f>
        <v>-233</v>
      </c>
      <c r="N57" s="239"/>
      <c r="O57" s="245">
        <f>+O34+O37+O40+O44+O51+O55+O39</f>
        <v>293967</v>
      </c>
      <c r="P57" s="239"/>
      <c r="Q57" s="245">
        <f>+Q34+Q37+Q40+Q44+Q51+Q55+Q39</f>
        <v>482219</v>
      </c>
      <c r="R57" s="241"/>
      <c r="S57" s="245">
        <f>+S34+S37+S40+S44+S51+S55+S39</f>
        <v>34868</v>
      </c>
      <c r="T57" s="242"/>
      <c r="U57" s="245">
        <f>+U34+U37+U40+U44+U51+U55+U39</f>
        <v>517087</v>
      </c>
    </row>
    <row r="58" spans="1:21" s="131" customFormat="1" ht="17.25" thickTop="1">
      <c r="A58" s="208"/>
      <c r="B58" s="227"/>
      <c r="C58" s="240"/>
      <c r="D58" s="239"/>
      <c r="E58" s="240"/>
      <c r="F58" s="239"/>
      <c r="G58" s="240"/>
      <c r="H58" s="239"/>
      <c r="I58" s="240"/>
      <c r="J58" s="240"/>
      <c r="K58" s="240"/>
      <c r="L58" s="240"/>
      <c r="M58" s="240"/>
      <c r="N58" s="239"/>
      <c r="O58" s="240"/>
      <c r="P58" s="239"/>
      <c r="Q58" s="240"/>
      <c r="R58" s="241"/>
      <c r="S58" s="240"/>
      <c r="T58" s="242"/>
      <c r="U58" s="240"/>
    </row>
    <row r="59" spans="1:21" s="131" customFormat="1" ht="16.5">
      <c r="A59" s="208"/>
      <c r="B59" s="227"/>
      <c r="C59" s="240"/>
      <c r="D59" s="239"/>
      <c r="E59" s="239"/>
      <c r="F59" s="239"/>
      <c r="G59" s="240"/>
      <c r="H59" s="239"/>
      <c r="I59" s="240"/>
      <c r="J59" s="240"/>
      <c r="K59" s="240"/>
      <c r="L59" s="240"/>
      <c r="M59" s="240"/>
      <c r="N59" s="239"/>
      <c r="O59" s="240"/>
      <c r="P59" s="239"/>
      <c r="Q59" s="240"/>
      <c r="R59" s="241"/>
      <c r="S59" s="241"/>
      <c r="T59" s="242"/>
      <c r="U59" s="243"/>
    </row>
    <row r="60" spans="1:21" s="21" customFormat="1" ht="17.25">
      <c r="A60" s="211" t="str">
        <f>+SCI!A52</f>
        <v>Приложения на страницах с 5 до 103 являются неотъемлемой частью финансового отчета.</v>
      </c>
      <c r="B60" s="258"/>
      <c r="C60" s="202"/>
      <c r="D60" s="202"/>
      <c r="E60" s="202"/>
      <c r="F60" s="202"/>
      <c r="G60" s="259"/>
      <c r="H60" s="260"/>
      <c r="I60" s="259"/>
      <c r="J60" s="259"/>
      <c r="K60" s="261"/>
      <c r="L60" s="259"/>
      <c r="M60" s="259"/>
      <c r="N60" s="259"/>
      <c r="O60" s="259"/>
      <c r="P60" s="259"/>
      <c r="Q60" s="259"/>
      <c r="R60" s="201"/>
      <c r="S60" s="262"/>
      <c r="T60" s="201"/>
      <c r="U60" s="201"/>
    </row>
    <row r="61" spans="1:21" s="21" customFormat="1" ht="8.25" customHeight="1">
      <c r="A61" s="212"/>
      <c r="B61" s="263"/>
      <c r="C61" s="259"/>
      <c r="D61" s="259"/>
      <c r="E61" s="259"/>
      <c r="F61" s="259"/>
      <c r="G61" s="259"/>
      <c r="H61" s="260"/>
      <c r="I61" s="259"/>
      <c r="J61" s="259"/>
      <c r="K61" s="259"/>
      <c r="L61" s="259"/>
      <c r="M61" s="259"/>
      <c r="N61" s="259"/>
      <c r="O61" s="259"/>
      <c r="P61" s="259"/>
      <c r="Q61" s="259"/>
      <c r="R61" s="201"/>
      <c r="S61" s="262"/>
      <c r="T61" s="201"/>
      <c r="U61" s="201"/>
    </row>
    <row r="62" spans="1:17" ht="17.25">
      <c r="A62" s="213" t="s">
        <v>11</v>
      </c>
      <c r="B62" s="264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</row>
    <row r="63" spans="1:17" ht="9.75" customHeight="1">
      <c r="A63" s="213"/>
      <c r="B63" s="264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</row>
    <row r="64" spans="1:2" ht="17.25">
      <c r="A64" s="214" t="s">
        <v>12</v>
      </c>
      <c r="B64" s="264"/>
    </row>
    <row r="65" spans="1:2" ht="10.5" customHeight="1">
      <c r="A65" s="214"/>
      <c r="B65" s="264"/>
    </row>
    <row r="66" spans="1:2" ht="17.25">
      <c r="A66" s="211" t="s">
        <v>2</v>
      </c>
      <c r="B66" s="266"/>
    </row>
    <row r="67" spans="1:2" ht="14.25" customHeight="1">
      <c r="A67" s="215" t="s">
        <v>3</v>
      </c>
      <c r="B67" s="266"/>
    </row>
    <row r="68" spans="1:2" ht="8.25" customHeight="1">
      <c r="A68" s="216"/>
      <c r="B68" s="267"/>
    </row>
    <row r="69" spans="1:2" ht="17.25">
      <c r="A69" s="217" t="s">
        <v>16</v>
      </c>
      <c r="B69" s="268"/>
    </row>
    <row r="70" spans="1:2" ht="17.25">
      <c r="A70" s="218" t="s">
        <v>15</v>
      </c>
      <c r="B70" s="269"/>
    </row>
    <row r="71" ht="16.5">
      <c r="A71" s="212"/>
    </row>
    <row r="73" ht="16.5">
      <c r="A73" s="219"/>
    </row>
    <row r="79" spans="1:2" ht="16.5">
      <c r="A79" s="220"/>
      <c r="B79" s="203"/>
    </row>
  </sheetData>
  <sheetProtection/>
  <mergeCells count="13">
    <mergeCell ref="A1:G1"/>
    <mergeCell ref="A2:U2"/>
    <mergeCell ref="A12:B12"/>
    <mergeCell ref="Q5:Q6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rintOptions/>
  <pageMargins left="0.4724409448818898" right="0.31496062992125984" top="0.6692913385826772" bottom="0.5905511811023623" header="0.6692913385826772" footer="0.5905511811023623"/>
  <pageSetup blackAndWhite="1" firstPageNumber="4" useFirstPageNumber="1" fitToHeight="1" fitToWidth="1" horizontalDpi="600" verticalDpi="600" orientation="landscape" paperSize="9" scale="47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 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SOPHARMA REPORTING TEAM</dc:creator>
  <cp:keywords/>
  <dc:description/>
  <cp:lastModifiedBy>Stanislava Boykova Gencheva</cp:lastModifiedBy>
  <cp:lastPrinted>2018-05-23T14:47:45Z</cp:lastPrinted>
  <dcterms:created xsi:type="dcterms:W3CDTF">2012-04-12T11:15:46Z</dcterms:created>
  <dcterms:modified xsi:type="dcterms:W3CDTF">2018-05-30T11:52:08Z</dcterms:modified>
  <cp:category/>
  <cp:version/>
  <cp:contentType/>
  <cp:contentStatus/>
</cp:coreProperties>
</file>