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760" activeTab="0"/>
  </bookViews>
  <sheets>
    <sheet name="Cover " sheetId="1" r:id="rId1"/>
    <sheet name="IS" sheetId="2" r:id="rId2"/>
    <sheet name="SFP" sheetId="3" r:id="rId3"/>
    <sheet name="CFS" sheetId="4" r:id="rId4"/>
    <sheet name="EQS" sheetId="5" r:id="rId5"/>
  </sheets>
  <externalReferences>
    <externalReference r:id="rId8"/>
  </externalReferences>
  <definedNames>
    <definedName name="AS2DocOpenMode" hidden="1">"AS2DocumentEdit"</definedName>
    <definedName name="_xlnm.Print_Area" localSheetId="3">'CFS'!$A$1:$E$68</definedName>
    <definedName name="_xlnm.Print_Area" localSheetId="4">'EQS'!$A$1:$R$52</definedName>
    <definedName name="_xlnm.Print_Area" localSheetId="1">'IS'!$A$1:$F$58</definedName>
    <definedName name="_xlnm.Print_Area" localSheetId="2">'SFP'!$A$1:$G$74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'CFS'!$F:$IV</definedName>
    <definedName name="Z_0C92A18C_82C1_43C8_B8D2_6F7E21DEB0D9_.wvu.Cols" localSheetId="4" hidden="1">'EQS'!#REF!</definedName>
    <definedName name="Z_0C92A18C_82C1_43C8_B8D2_6F7E21DEB0D9_.wvu.Rows" localSheetId="3" hidden="1">'CFS'!$75:$65536</definedName>
    <definedName name="Z_2BD2C2C3_AF9C_11D6_9CEF_00D009775214_.wvu.Cols" localSheetId="3" hidden="1">'CFS'!$F:$IV</definedName>
    <definedName name="Z_2BD2C2C3_AF9C_11D6_9CEF_00D009775214_.wvu.Cols" localSheetId="4" hidden="1">'EQS'!#REF!</definedName>
    <definedName name="Z_2BD2C2C3_AF9C_11D6_9CEF_00D009775214_.wvu.PrintArea" localSheetId="3" hidden="1">'CFS'!$A$1:$E$49</definedName>
    <definedName name="Z_2BD2C2C3_AF9C_11D6_9CEF_00D009775214_.wvu.Rows" localSheetId="3" hidden="1">'CFS'!$73:$65536</definedName>
    <definedName name="Z_3DF3D3DF_0C20_498D_AC7F_CE0D39724717_.wvu.Cols" localSheetId="3" hidden="1">'CFS'!$F:$IV</definedName>
    <definedName name="Z_3DF3D3DF_0C20_498D_AC7F_CE0D39724717_.wvu.Cols" localSheetId="4" hidden="1">'EQS'!#REF!</definedName>
    <definedName name="Z_3DF3D3DF_0C20_498D_AC7F_CE0D39724717_.wvu.Rows" localSheetId="3" hidden="1">'CFS'!$75:$65536,'CFS'!$56:$57</definedName>
    <definedName name="Z_92AC9888_5B7E_11D6_9CEE_00D009757B57_.wvu.Cols" localSheetId="3" hidden="1">'CFS'!$F:$F</definedName>
    <definedName name="Z_9656BBF7_C4A3_41EC_B0C6_A21B380E3C2F_.wvu.Cols" localSheetId="3" hidden="1">'CFS'!$F:$F</definedName>
    <definedName name="Z_9656BBF7_C4A3_41EC_B0C6_A21B380E3C2F_.wvu.Cols" localSheetId="4" hidden="1">'EQS'!#REF!</definedName>
    <definedName name="Z_9656BBF7_C4A3_41EC_B0C6_A21B380E3C2F_.wvu.PrintArea" localSheetId="4" hidden="1">'EQS'!$A$1:$O$44</definedName>
    <definedName name="Z_9656BBF7_C4A3_41EC_B0C6_A21B380E3C2F_.wvu.Rows" localSheetId="3" hidden="1">'CFS'!$75:$65536,'CFS'!$56:$57</definedName>
  </definedNames>
  <calcPr fullCalcOnLoad="1"/>
</workbook>
</file>

<file path=xl/comments3.xml><?xml version="1.0" encoding="utf-8"?>
<comments xmlns="http://schemas.openxmlformats.org/spreadsheetml/2006/main">
  <authors>
    <author>petkov</author>
    <author>Jordanka Petkova</author>
  </authors>
  <commentList>
    <comment ref="C23" authorId="0">
      <text>
        <r>
          <rPr>
            <b/>
            <sz val="8"/>
            <rFont val="Tahoma"/>
            <family val="2"/>
          </rPr>
          <t>petkov:</t>
        </r>
        <r>
          <rPr>
            <sz val="8"/>
            <rFont val="Tahoma"/>
            <family val="2"/>
          </rPr>
          <t xml:space="preserve">
плюс 1  ед. за равнение </t>
        </r>
      </text>
    </comment>
    <comment ref="C52" authorId="1">
      <text>
        <r>
          <rPr>
            <b/>
            <sz val="9"/>
            <rFont val="Tahoma"/>
            <family val="2"/>
          </rPr>
          <t>Jordanka Petkova:</t>
        </r>
        <r>
          <rPr>
            <sz val="9"/>
            <rFont val="Tahoma"/>
            <family val="2"/>
          </rPr>
          <t xml:space="preserve">
плюс 1 ед за равнение</t>
        </r>
      </text>
    </comment>
  </commentList>
</comments>
</file>

<file path=xl/comments4.xml><?xml version="1.0" encoding="utf-8"?>
<comments xmlns="http://schemas.openxmlformats.org/spreadsheetml/2006/main">
  <authors>
    <author>petkov</author>
  </authors>
  <commentList>
    <comment ref="C46" authorId="0">
      <text>
        <r>
          <rPr>
            <b/>
            <sz val="8"/>
            <rFont val="Tahoma"/>
            <family val="2"/>
          </rPr>
          <t>petkov:</t>
        </r>
        <r>
          <rPr>
            <sz val="8"/>
            <rFont val="Tahoma"/>
            <family val="2"/>
          </rPr>
          <t xml:space="preserve">
рекласифицирани 9 ед. - комисионни на инв.посредници </t>
        </r>
      </text>
    </comment>
  </commentList>
</comments>
</file>

<file path=xl/sharedStrings.xml><?xml version="1.0" encoding="utf-8"?>
<sst xmlns="http://schemas.openxmlformats.org/spreadsheetml/2006/main" count="258" uniqueCount="212">
  <si>
    <t>BGN'000</t>
  </si>
  <si>
    <t xml:space="preserve"> </t>
  </si>
  <si>
    <t>15,16</t>
  </si>
  <si>
    <t>2016   BGN'000</t>
  </si>
  <si>
    <t>2017   BGN'000</t>
  </si>
  <si>
    <t>14,15</t>
  </si>
  <si>
    <t>26 (а)</t>
  </si>
  <si>
    <t>26 (b)</t>
  </si>
  <si>
    <t>28,40</t>
  </si>
  <si>
    <t>Ognian Donev, PhD</t>
  </si>
  <si>
    <t>Boris Borisov</t>
  </si>
  <si>
    <t>Yordanka Petkova</t>
  </si>
  <si>
    <t xml:space="preserve">Finance Director: </t>
  </si>
  <si>
    <t>Chief Accountant (preparer):</t>
  </si>
  <si>
    <t>Effects of a subsidiary merger</t>
  </si>
  <si>
    <t>Total comprehensive income for the year (originally accounted for)</t>
  </si>
  <si>
    <t>Наименование общества:</t>
  </si>
  <si>
    <t xml:space="preserve"> ОА СОФАРМА</t>
  </si>
  <si>
    <t>Совет  директоров:</t>
  </si>
  <si>
    <t>д.и.н. Огнян Донев</t>
  </si>
  <si>
    <t>Весела Стоева</t>
  </si>
  <si>
    <t>Александър Чаушев</t>
  </si>
  <si>
    <t>Огнян Палавеев</t>
  </si>
  <si>
    <t>Андрей Брешков</t>
  </si>
  <si>
    <t>Исполнительный директор:</t>
  </si>
  <si>
    <t>д-р эк.н. Огнян Донев</t>
  </si>
  <si>
    <t>Финансовый директор:</t>
  </si>
  <si>
    <t>Борис Борисов</t>
  </si>
  <si>
    <t xml:space="preserve">Главный бухгалтер: </t>
  </si>
  <si>
    <t>Йорданка Петкова</t>
  </si>
  <si>
    <t>Начальник юридического отдела:</t>
  </si>
  <si>
    <t>Галина Ангелова</t>
  </si>
  <si>
    <t>Юридический адрес:</t>
  </si>
  <si>
    <t>гр. София</t>
  </si>
  <si>
    <t>ул. Илиенско шосе 16</t>
  </si>
  <si>
    <t>Адвокаты:</t>
  </si>
  <si>
    <t>Адриана Балева</t>
  </si>
  <si>
    <t>Венелин Гачев</t>
  </si>
  <si>
    <t>Венцислав Стоев</t>
  </si>
  <si>
    <t>Бойко Ботев</t>
  </si>
  <si>
    <t>Гергана Тодорова</t>
  </si>
  <si>
    <t>Петър Калпакчиев</t>
  </si>
  <si>
    <t>Обслуживающие банки:</t>
  </si>
  <si>
    <t>Банка ДСК ЕАД</t>
  </si>
  <si>
    <t xml:space="preserve">Инг Банк Н.В. </t>
  </si>
  <si>
    <t>Уникредит  АД</t>
  </si>
  <si>
    <t>Сосиате Женерал Експресбанк АД</t>
  </si>
  <si>
    <t>Ситибанк Н.А.</t>
  </si>
  <si>
    <t>Сибанк ЕАД</t>
  </si>
  <si>
    <t>Аудиторы:</t>
  </si>
  <si>
    <t>Бейкър Тили Клиту и Партньори ООД</t>
  </si>
  <si>
    <t>Райфайзенбанк (Болгария)  ЕАД</t>
  </si>
  <si>
    <t>Юробанк и Еф Джи Болгария АД</t>
  </si>
  <si>
    <t>ОА Софарма</t>
  </si>
  <si>
    <t>ИНДИВИДУАЛЬНЬІЙ ОТЧЕТ О СОВОКУПНОМ ДОХОДЕ</t>
  </si>
  <si>
    <t>Приложения</t>
  </si>
  <si>
    <t>пересчитаны *</t>
  </si>
  <si>
    <t>Доходы</t>
  </si>
  <si>
    <t>Прочие доходы/(убытки) от деятельности, нетто</t>
  </si>
  <si>
    <t>Изменения в запасах готовой продукции и незавершенного производства</t>
  </si>
  <si>
    <t>Расходы на сырье и  материалы</t>
  </si>
  <si>
    <t>Расходы на внешние  услуги</t>
  </si>
  <si>
    <t>Расходы на персонал</t>
  </si>
  <si>
    <t>Расходы на амортизацию</t>
  </si>
  <si>
    <t xml:space="preserve">Прочие операционные расходы </t>
  </si>
  <si>
    <t xml:space="preserve">Прибыль от операционной деятельности </t>
  </si>
  <si>
    <t>Обесценение внеоборотных активов</t>
  </si>
  <si>
    <t>Финансовые доходы</t>
  </si>
  <si>
    <t>Финансовые доходы / (Расходы), нетто</t>
  </si>
  <si>
    <t xml:space="preserve">Прибыль до налогообложения </t>
  </si>
  <si>
    <t xml:space="preserve">Расход на налог на прибыль </t>
  </si>
  <si>
    <t xml:space="preserve">Чистая прибыль за год </t>
  </si>
  <si>
    <t>Прочие компоненты совокупного дохода</t>
  </si>
  <si>
    <t>Компоненты, которые могут быть реклассифицированы  в прибыль или убыток:</t>
  </si>
  <si>
    <t>(Убыток) / Прибыль от переоценки основных средств, нетто</t>
  </si>
  <si>
    <t>Переоценка пенсионных планов с установленными выплатами</t>
  </si>
  <si>
    <t>Подоходный налог, относящийся к статьям прочего совокупного дохода</t>
  </si>
  <si>
    <t>Предметы, которые могут быть реклассифицированы в прибыль или убыток:</t>
  </si>
  <si>
    <t>Чистое изменение справедливой стоимости финансовых активов, имеющихся в наличии для продажи</t>
  </si>
  <si>
    <t xml:space="preserve">Прочий совокупный доход за год, за вычетом налога </t>
  </si>
  <si>
    <t xml:space="preserve">ИТОГО СОВОКУПНЬІЙ  ДОХОД ЗА ГОД </t>
  </si>
  <si>
    <t>Доход на акцию                                                                         BGN</t>
  </si>
  <si>
    <t>Приложения на страницах с 5 до 112 являются неотъемлемой частью финансового отчета.</t>
  </si>
  <si>
    <t xml:space="preserve">Исполнительный директор: </t>
  </si>
  <si>
    <t xml:space="preserve">Финансовый директор: </t>
  </si>
  <si>
    <t>Гл. бухгалтер (составитель):</t>
  </si>
  <si>
    <t xml:space="preserve">                                                                              Йорданка Петкова</t>
  </si>
  <si>
    <t>ИНДИВИДУАЛЬНЬІЙ ОТЧЕТ О ФИНАНСОВОМ СОСТОЯНИИ</t>
  </si>
  <si>
    <t>31 Декабрь              2017
      BGN'000</t>
  </si>
  <si>
    <t>31 Декабрь             2016
      BGN'000</t>
  </si>
  <si>
    <t>по состоянию на  31 Декабрь 2017 года</t>
  </si>
  <si>
    <t>1 Январь          2016
      BGN'000</t>
  </si>
  <si>
    <t>АКТИВ</t>
  </si>
  <si>
    <t>Нетекущие активы</t>
  </si>
  <si>
    <t>Недвижимость, машины и оборудование</t>
  </si>
  <si>
    <t>Нематериальные активы</t>
  </si>
  <si>
    <t xml:space="preserve">Инвестиционная недвижимость </t>
  </si>
  <si>
    <t xml:space="preserve">Инвестиции в дочерние общества </t>
  </si>
  <si>
    <t>Инвестиции в ассоциированные компани</t>
  </si>
  <si>
    <t>Инвестиции, имеющиеся в наличии для продажи</t>
  </si>
  <si>
    <t>Долгосрочная дебиторская задолженность от связанных  предприятий</t>
  </si>
  <si>
    <t>Прочая долгосрочная дебиторская задолженность</t>
  </si>
  <si>
    <t>Текущие активы</t>
  </si>
  <si>
    <t>Материальные запасы</t>
  </si>
  <si>
    <t>Дебиторская задолженность связанных предприятий</t>
  </si>
  <si>
    <t>Торговая дебиторская задолженность</t>
  </si>
  <si>
    <t>Предоставленные займы другим лицам</t>
  </si>
  <si>
    <t xml:space="preserve">Прочая дебиторская задолженность и предоплаченные расходы </t>
  </si>
  <si>
    <t>Денежные средства и их эквиваленты</t>
  </si>
  <si>
    <t>ИТОГО АКТИВЬІ</t>
  </si>
  <si>
    <t>СОБСТВЕННЬІЙ КАПИТАЛ И ПАССИВЬІ</t>
  </si>
  <si>
    <t>СОБСТВЕННЬІЙ КАПИТАЛ</t>
  </si>
  <si>
    <t>Основной акционерный капитал</t>
  </si>
  <si>
    <t>Обратно выкупленные собственные акции</t>
  </si>
  <si>
    <t>Резервы</t>
  </si>
  <si>
    <t xml:space="preserve">Нераспределенная прибыль </t>
  </si>
  <si>
    <t>ПАССИВЬІ</t>
  </si>
  <si>
    <t xml:space="preserve">Долгосрочне обязательства </t>
  </si>
  <si>
    <t xml:space="preserve">Долгосрочные банковские займы </t>
  </si>
  <si>
    <t xml:space="preserve">Пассивы по отсроченным налогам </t>
  </si>
  <si>
    <t>Правительственные финансирования</t>
  </si>
  <si>
    <t xml:space="preserve">Обязательства перед персоналом </t>
  </si>
  <si>
    <t>Обязательства по финансовой аренде</t>
  </si>
  <si>
    <t xml:space="preserve">Текущие обязательства </t>
  </si>
  <si>
    <t>Краткосрочные банковские займы</t>
  </si>
  <si>
    <t xml:space="preserve">Краткосрочная часть долгосрочных банковских займов </t>
  </si>
  <si>
    <t xml:space="preserve">Торговые обязательства  </t>
  </si>
  <si>
    <t>Задолженность перед связанными предприятиями</t>
  </si>
  <si>
    <t xml:space="preserve">Обязательства по налогам </t>
  </si>
  <si>
    <t xml:space="preserve">Обязательства перед персоналом  и по социальному страхованию </t>
  </si>
  <si>
    <t xml:space="preserve">Прочие текущие обязательства </t>
  </si>
  <si>
    <t>ИТОГО ПАССИВЬІ</t>
  </si>
  <si>
    <t>ИТОГО СОБСТВЕННЬІЙ КАПИТАЛ И ПАССИВЬІ</t>
  </si>
  <si>
    <r>
      <t xml:space="preserve">Финансовая отчетность на страницах с 1 по 112 была утверждена Советом директоров и подписана от его имени 27 марта 2018 года:
</t>
    </r>
  </si>
  <si>
    <t xml:space="preserve">ОА СОФАРМА </t>
  </si>
  <si>
    <t xml:space="preserve">ИНДИВИДУАЛЬНЬІЙ ОТЧЕТ О ДЕНЕЖНЬІХ ПОТОКАХ  </t>
  </si>
  <si>
    <t>Денежные потоки от операционной деятельности</t>
  </si>
  <si>
    <t>Поступления от клиентов</t>
  </si>
  <si>
    <t xml:space="preserve">Платежи поставщикам </t>
  </si>
  <si>
    <t xml:space="preserve">Платежи  персоналу и по социальному страхованию </t>
  </si>
  <si>
    <t>Уплаченне налоги (без налогов на прибыль.)</t>
  </si>
  <si>
    <t>Восстановленные налоги (без налогов на прибыль.)</t>
  </si>
  <si>
    <t xml:space="preserve">Уплаченне налоги на прибыль </t>
  </si>
  <si>
    <t xml:space="preserve">Уплаченные проценты и банковские сборы по займам на пополнение оборотных средств </t>
  </si>
  <si>
    <t>Курсовые разницы, нетто</t>
  </si>
  <si>
    <t>Прочие поступления/(платежи), нетто</t>
  </si>
  <si>
    <t xml:space="preserve">Чистые  денежные потоки (использованные в)/полученные от операционной деяельности </t>
  </si>
  <si>
    <t xml:space="preserve">Денежные потоки от инвестиционной деятельности </t>
  </si>
  <si>
    <t>Приобретение недвжимости, машин и оборудования</t>
  </si>
  <si>
    <t>Поступления от продажи недвжимости, машин и оборудования</t>
  </si>
  <si>
    <t>Приобретение нематериальных активов</t>
  </si>
  <si>
    <t>Поступления от продажи нематериальных активов</t>
  </si>
  <si>
    <t xml:space="preserve">Приобретение инвестиций в ассоциированных  обществах </t>
  </si>
  <si>
    <t xml:space="preserve">Поступления от продажи инвестиций в ассоциированных обществах </t>
  </si>
  <si>
    <t>Приобретение инвестиций, имеющихся  в наличии для продажи</t>
  </si>
  <si>
    <t>Поступления от продажи инвестиций, имеющихся  в наличии для продажи</t>
  </si>
  <si>
    <t>Приобретение акций дочерних компаний</t>
  </si>
  <si>
    <t>Выручка от продажи акций дочерних компаний</t>
  </si>
  <si>
    <t>Поступления от ликвидационных акций дочерних компаний</t>
  </si>
  <si>
    <t>Дивиденды, полученные от инвестиций в дочерние компании</t>
  </si>
  <si>
    <t>Дивиденды, полученные от инвестиций, имеющихся в наличии для продажи</t>
  </si>
  <si>
    <t>Кредиты, предоставленные связанным сторонам</t>
  </si>
  <si>
    <t>Выплаты со стороны связанных сторон</t>
  </si>
  <si>
    <t>Кредиты, предоставленные другим компаниям</t>
  </si>
  <si>
    <t>Выдача займов другими компаниями</t>
  </si>
  <si>
    <t>Проценты, полученные по предоставленным кредитам</t>
  </si>
  <si>
    <t>Прочие поступления / (платежи), нетто</t>
  </si>
  <si>
    <t>Чистые денежные потоки (использованные в) / от инвестиционной деятельности</t>
  </si>
  <si>
    <t>Денежные потоки от финансовой деятельности</t>
  </si>
  <si>
    <t xml:space="preserve">Погашение долгосрочных банковских займов </t>
  </si>
  <si>
    <t>Поступления от краткосрочных банковских займов (овердрафт ), нетто</t>
  </si>
  <si>
    <t>Погашение краткосрочных банковских займов (овердрафт ), нетто</t>
  </si>
  <si>
    <t>Уплаченные проценты и сборы по займам инвестиционного предназначения</t>
  </si>
  <si>
    <t>Поступления от продажи обратно выкупленные акции</t>
  </si>
  <si>
    <t>Выплаченные дивиденды</t>
  </si>
  <si>
    <t>Платежи по финансовому лизингу</t>
  </si>
  <si>
    <t xml:space="preserve">Чистые денежные потоки (использованные в)/от финансовой деятельности </t>
  </si>
  <si>
    <t>Чистое уменьшение денежных средств и их эквивалентов</t>
  </si>
  <si>
    <t xml:space="preserve">Денежные средства и их эквивалент по состоянию на 1 января </t>
  </si>
  <si>
    <t>Денежные средства и их эквиваленты по состоянию на  31 Декабрь</t>
  </si>
  <si>
    <t xml:space="preserve">                Это перевод с болгарской отдельной финансовой отчетности АО Софарма на 2017 год.</t>
  </si>
  <si>
    <t xml:space="preserve">АО СОФАРМА </t>
  </si>
  <si>
    <t>ИНДИВИДУАЛЬНЬІЙ ОТЧЕТ ОБ ИЗМЕНЕНИЯХ СОБСТВЕННОГО КАПИТАЛА</t>
  </si>
  <si>
    <t>Обратно вкупленные собственне акции</t>
  </si>
  <si>
    <t>Законные резервы</t>
  </si>
  <si>
    <t>Резерв по финансови активи на разположение и за продажба</t>
  </si>
  <si>
    <t>Дополнительные резервы</t>
  </si>
  <si>
    <t xml:space="preserve">Нераспределен-ная прибыль </t>
  </si>
  <si>
    <t>Итого собственный капитал</t>
  </si>
  <si>
    <t>Резерв по переоценке - недвижимость, машины и оборудование</t>
  </si>
  <si>
    <t>Сальдо на 1 яваря 2016 года (первоначально учтено)</t>
  </si>
  <si>
    <t>Последствия дочернего слияния</t>
  </si>
  <si>
    <t>Сальдо на 1 яваря 2016 года (пересчитаны)</t>
  </si>
  <si>
    <t xml:space="preserve">Изменения  собственного капитала за 2017 год </t>
  </si>
  <si>
    <t xml:space="preserve">Изменения  собственного капитала за 2016 год </t>
  </si>
  <si>
    <t xml:space="preserve">Распределение прибыли на:                   </t>
  </si>
  <si>
    <t>* резервы</t>
  </si>
  <si>
    <t xml:space="preserve">  * дивиденды</t>
  </si>
  <si>
    <t>Общий совокупный доход за год, в т.ч.:</t>
  </si>
  <si>
    <t xml:space="preserve"> * чистая прибыль за год </t>
  </si>
  <si>
    <t xml:space="preserve">* прочие компоненты совокупного дохода, за вычетом налогов </t>
  </si>
  <si>
    <t>Перевод на нераспределенную прибыль</t>
  </si>
  <si>
    <t>Сальдо на 31 декабря 2016 года (первоначально учтено)</t>
  </si>
  <si>
    <t>Сальдо на 31 декабря 2016 года  (пересчитаны)</t>
  </si>
  <si>
    <t>Влияние казначейских акций, в т.ч.</t>
  </si>
  <si>
    <t>* приобретение собственных акций</t>
  </si>
  <si>
    <t>* собственные акции казначейства</t>
  </si>
  <si>
    <t xml:space="preserve">Сальдо на 31 декабря 2017 года </t>
  </si>
  <si>
    <t xml:space="preserve">Исполнительный директор :  </t>
  </si>
  <si>
    <t xml:space="preserve">Финансовый директор                                                                </t>
  </si>
  <si>
    <t>:</t>
  </si>
  <si>
    <t xml:space="preserve">  Это перевод с болгарской отдельной финансовой отчетности АО Софарма на 2017 год.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</si>
</sst>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лв&quot;#,##0_);\(&quot;лв&quot;#,##0\)"/>
    <numFmt numFmtId="195" formatCode="&quot;лв&quot;#,##0_);[Red]\(&quot;лв&quot;#,##0\)"/>
    <numFmt numFmtId="196" formatCode="&quot;лв&quot;#,##0.00_);\(&quot;лв&quot;#,##0.00\)"/>
    <numFmt numFmtId="197" formatCode="&quot;лв&quot;#,##0.00_);[Red]\(&quot;лв&quot;#,##0.00\)"/>
    <numFmt numFmtId="198" formatCode="_(&quot;лв&quot;* #,##0_);_(&quot;лв&quot;* \(#,##0\);_(&quot;лв&quot;* &quot;-&quot;_);_(@_)"/>
    <numFmt numFmtId="199" formatCode="_(&quot;лв&quot;* #,##0.00_);_(&quot;лв&quot;* \(#,##0.00\);_(&quot;лв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0.0"/>
    <numFmt numFmtId="204" formatCode="_(* #,##0.00_);_(* \(#,##0.00\);_(* &quot;-&quot;_);_(@_)"/>
    <numFmt numFmtId="205" formatCode="_(* #,##0.000_);_(* \(#,##0.000\);_(* &quot;-&quot;???_);_(@_)"/>
    <numFmt numFmtId="206" formatCode="_(* #,##0.0_);_(* \(#,##0.0\);_(* &quot;-&quot;??_);_(@_)"/>
    <numFmt numFmtId="207" formatCode="#,##0;\(#,##0\)"/>
    <numFmt numFmtId="208" formatCode="0.000"/>
    <numFmt numFmtId="209" formatCode="#,##0.0"/>
    <numFmt numFmtId="210" formatCode="#,##0.000"/>
    <numFmt numFmtId="211" formatCode="0.0000"/>
    <numFmt numFmtId="212" formatCode="[$-402]dd\ mmmm\ yyyy"/>
    <numFmt numFmtId="213" formatCode="0.00000"/>
    <numFmt numFmtId="214" formatCode="[$-402]dddd\,\ dd\ mmmm\ yyyy\ &quot;г.&quot;"/>
    <numFmt numFmtId="215" formatCode="0.0%"/>
    <numFmt numFmtId="216" formatCode="_(* #,##0.000_);_(* \(#,##0.000\);_(* &quot;-&quot;??_);_(@_)"/>
    <numFmt numFmtId="217" formatCode="_(* #,##0.0000_);_(* \(#,##0.0000\);_(* &quot;-&quot;??_);_(@_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</numFmts>
  <fonts count="93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b/>
      <sz val="8"/>
      <color indexed="8"/>
      <name val="Times New Roman"/>
      <family val="1"/>
    </font>
    <font>
      <b/>
      <i/>
      <sz val="11"/>
      <name val="Times New Roman Cyr"/>
      <family val="0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9"/>
      <color indexed="8"/>
      <name val="Times New Roman"/>
      <family val="1"/>
    </font>
    <font>
      <b/>
      <i/>
      <sz val="10"/>
      <name val="Times New Roman Cyr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i/>
      <sz val="9"/>
      <name val="Times New Roman"/>
      <family val="1"/>
    </font>
    <font>
      <b/>
      <sz val="10"/>
      <color indexed="10"/>
      <name val="Times New Roman Cyr"/>
      <family val="0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7"/>
      <name val="Times New Roman"/>
      <family val="1"/>
    </font>
    <font>
      <b/>
      <i/>
      <sz val="10"/>
      <color indexed="10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i/>
      <sz val="10"/>
      <name val="Times New Roman"/>
      <family val="1"/>
    </font>
    <font>
      <i/>
      <sz val="9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i/>
      <sz val="8"/>
      <color indexed="8"/>
      <name val="Times New Roman"/>
      <family val="1"/>
    </font>
    <font>
      <sz val="11"/>
      <color indexed="63"/>
      <name val="Times New Roman"/>
      <family val="1"/>
    </font>
    <font>
      <sz val="11"/>
      <color indexed="56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1"/>
      <color rgb="FF222222"/>
      <name val="Times New Roman"/>
      <family val="1"/>
    </font>
    <font>
      <b/>
      <sz val="11"/>
      <color rgb="FF222222"/>
      <name val="Times New Roman"/>
      <family val="1"/>
    </font>
    <font>
      <sz val="11"/>
      <color theme="3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>
        <color rgb="FFF5F5F5"/>
      </left>
      <right style="medium">
        <color rgb="FFF5F5F5"/>
      </right>
      <top style="medium">
        <color rgb="FFF5F5F5"/>
      </top>
      <bottom style="medium">
        <color rgb="FFF5F5F5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8" fillId="28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2" fillId="29" borderId="1" applyNumberFormat="0" applyAlignment="0" applyProtection="0"/>
    <xf numFmtId="0" fontId="83" fillId="0" borderId="6" applyNumberFormat="0" applyFill="0" applyAlignment="0" applyProtection="0"/>
    <xf numFmtId="0" fontId="84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85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8" fillId="0" borderId="0" xfId="66" applyFont="1" applyFill="1" applyAlignment="1">
      <alignment vertical="center"/>
      <protection/>
    </xf>
    <xf numFmtId="0" fontId="8" fillId="0" borderId="0" xfId="61" applyFont="1" applyFill="1" applyBorder="1" applyAlignment="1">
      <alignment vertical="center"/>
      <protection/>
    </xf>
    <xf numFmtId="0" fontId="8" fillId="0" borderId="0" xfId="61" applyFont="1" applyFill="1">
      <alignment/>
      <protection/>
    </xf>
    <xf numFmtId="41" fontId="8" fillId="0" borderId="0" xfId="61" applyNumberFormat="1" applyFont="1" applyFill="1" applyBorder="1" applyAlignment="1">
      <alignment horizontal="right"/>
      <protection/>
    </xf>
    <xf numFmtId="0" fontId="9" fillId="0" borderId="0" xfId="61" applyFont="1" applyFill="1">
      <alignment/>
      <protection/>
    </xf>
    <xf numFmtId="0" fontId="8" fillId="0" borderId="0" xfId="61" applyFont="1" applyFill="1" applyAlignment="1">
      <alignment horizontal="center"/>
      <protection/>
    </xf>
    <xf numFmtId="41" fontId="8" fillId="0" borderId="0" xfId="61" applyNumberFormat="1" applyFont="1" applyFill="1" applyAlignment="1">
      <alignment horizontal="right"/>
      <protection/>
    </xf>
    <xf numFmtId="0" fontId="5" fillId="0" borderId="0" xfId="0" applyFont="1" applyFill="1" applyBorder="1" applyAlignment="1">
      <alignment horizontal="left" vertical="center"/>
    </xf>
    <xf numFmtId="0" fontId="6" fillId="0" borderId="0" xfId="61" applyFont="1" applyFill="1">
      <alignment/>
      <protection/>
    </xf>
    <xf numFmtId="15" fontId="14" fillId="0" borderId="0" xfId="60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12" fillId="0" borderId="0" xfId="0" applyFont="1" applyFill="1" applyBorder="1" applyAlignment="1">
      <alignment horizontal="left" vertical="center"/>
    </xf>
    <xf numFmtId="0" fontId="8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9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8" fillId="0" borderId="0" xfId="60" applyFont="1" applyFill="1" applyAlignment="1">
      <alignment vertical="center"/>
      <protection/>
    </xf>
    <xf numFmtId="0" fontId="8" fillId="0" borderId="0" xfId="60" applyFont="1" applyFill="1" applyAlignment="1">
      <alignment horizontal="left" vertical="center"/>
      <protection/>
    </xf>
    <xf numFmtId="0" fontId="20" fillId="0" borderId="10" xfId="60" applyFont="1" applyBorder="1" applyAlignment="1">
      <alignment vertical="center"/>
      <protection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60" applyFont="1" applyAlignment="1">
      <alignment vertical="center"/>
      <protection/>
    </xf>
    <xf numFmtId="0" fontId="16" fillId="0" borderId="0" xfId="0" applyFont="1" applyFill="1" applyAlignment="1">
      <alignment/>
    </xf>
    <xf numFmtId="0" fontId="21" fillId="0" borderId="10" xfId="0" applyFont="1" applyBorder="1" applyAlignment="1">
      <alignment/>
    </xf>
    <xf numFmtId="0" fontId="11" fillId="0" borderId="1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wrapText="1"/>
    </xf>
    <xf numFmtId="41" fontId="11" fillId="0" borderId="0" xfId="67" applyNumberFormat="1" applyFont="1" applyFill="1" applyBorder="1" applyAlignment="1">
      <alignment horizontal="right" vertical="center" wrapText="1"/>
      <protection/>
    </xf>
    <xf numFmtId="0" fontId="28" fillId="0" borderId="0" xfId="61" applyFont="1" applyFill="1" applyBorder="1" applyAlignment="1">
      <alignment vertical="top" wrapText="1"/>
      <protection/>
    </xf>
    <xf numFmtId="0" fontId="0" fillId="0" borderId="0" xfId="67" applyFill="1" applyBorder="1" applyAlignment="1">
      <alignment horizontal="left" vertical="center"/>
      <protection/>
    </xf>
    <xf numFmtId="0" fontId="27" fillId="0" borderId="0" xfId="66" applyFont="1" applyFill="1" applyBorder="1" applyAlignment="1" quotePrefix="1">
      <alignment horizontal="left" vertical="center"/>
      <protection/>
    </xf>
    <xf numFmtId="0" fontId="29" fillId="0" borderId="0" xfId="61" applyFont="1" applyFill="1" applyBorder="1" applyAlignment="1">
      <alignment horizontal="center"/>
      <protection/>
    </xf>
    <xf numFmtId="41" fontId="8" fillId="0" borderId="0" xfId="61" applyNumberFormat="1" applyFont="1" applyFill="1" applyBorder="1" applyAlignment="1">
      <alignment horizontal="right"/>
      <protection/>
    </xf>
    <xf numFmtId="0" fontId="30" fillId="0" borderId="0" xfId="61" applyFont="1" applyFill="1" applyBorder="1" applyAlignment="1">
      <alignment vertical="top" wrapText="1"/>
      <protection/>
    </xf>
    <xf numFmtId="0" fontId="29" fillId="0" borderId="0" xfId="61" applyFont="1" applyFill="1" applyBorder="1" applyAlignment="1">
      <alignment horizontal="center"/>
      <protection/>
    </xf>
    <xf numFmtId="0" fontId="28" fillId="0" borderId="0" xfId="61" applyFont="1" applyFill="1" applyBorder="1" applyAlignment="1">
      <alignment vertical="top"/>
      <protection/>
    </xf>
    <xf numFmtId="0" fontId="30" fillId="0" borderId="0" xfId="61" applyFont="1" applyFill="1" applyBorder="1" applyAlignment="1">
      <alignment vertical="top"/>
      <protection/>
    </xf>
    <xf numFmtId="0" fontId="5" fillId="0" borderId="0" xfId="61" applyFont="1" applyFill="1" applyBorder="1">
      <alignment/>
      <protection/>
    </xf>
    <xf numFmtId="0" fontId="16" fillId="0" borderId="0" xfId="61" applyFont="1" applyFill="1" applyBorder="1">
      <alignment/>
      <protection/>
    </xf>
    <xf numFmtId="0" fontId="6" fillId="0" borderId="0" xfId="61" applyFont="1" applyFill="1" applyBorder="1">
      <alignment/>
      <protection/>
    </xf>
    <xf numFmtId="0" fontId="29" fillId="0" borderId="0" xfId="61" applyFont="1" applyFill="1" applyAlignment="1">
      <alignment horizontal="center"/>
      <protection/>
    </xf>
    <xf numFmtId="0" fontId="8" fillId="0" borderId="0" xfId="60" applyFont="1" applyFill="1" applyAlignment="1">
      <alignment horizontal="left" vertical="center" wrapText="1"/>
      <protection/>
    </xf>
    <xf numFmtId="0" fontId="26" fillId="0" borderId="0" xfId="0" applyFont="1" applyFill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" fontId="21" fillId="0" borderId="0" xfId="67" applyNumberFormat="1" applyFont="1" applyFill="1" applyBorder="1" applyAlignment="1">
      <alignment horizontal="right" vertical="center" wrapText="1"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5" fontId="34" fillId="0" borderId="0" xfId="60" applyNumberFormat="1" applyFont="1" applyFill="1" applyBorder="1" applyAlignment="1">
      <alignment horizontal="center" vertical="center" wrapText="1"/>
      <protection/>
    </xf>
    <xf numFmtId="41" fontId="5" fillId="0" borderId="0" xfId="61" applyNumberFormat="1" applyFont="1" applyFill="1" applyBorder="1" applyAlignment="1">
      <alignment horizontal="right"/>
      <protection/>
    </xf>
    <xf numFmtId="41" fontId="16" fillId="0" borderId="0" xfId="61" applyNumberFormat="1" applyFont="1" applyFill="1" applyBorder="1" applyAlignment="1">
      <alignment horizontal="right"/>
      <protection/>
    </xf>
    <xf numFmtId="0" fontId="2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49" fontId="5" fillId="0" borderId="0" xfId="61" applyNumberFormat="1" applyFont="1" applyFill="1" applyBorder="1" applyAlignment="1">
      <alignment horizontal="right"/>
      <protection/>
    </xf>
    <xf numFmtId="0" fontId="19" fillId="0" borderId="0" xfId="0" applyFont="1" applyFill="1" applyAlignment="1">
      <alignment/>
    </xf>
    <xf numFmtId="3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207" fontId="11" fillId="0" borderId="11" xfId="65" applyNumberFormat="1" applyFont="1" applyFill="1" applyBorder="1" applyAlignment="1">
      <alignment horizontal="right" vertical="center"/>
      <protection/>
    </xf>
    <xf numFmtId="207" fontId="11" fillId="0" borderId="0" xfId="65" applyNumberFormat="1" applyFont="1" applyFill="1" applyBorder="1" applyAlignment="1">
      <alignment horizontal="right" vertical="center"/>
      <protection/>
    </xf>
    <xf numFmtId="207" fontId="11" fillId="0" borderId="12" xfId="65" applyNumberFormat="1" applyFont="1" applyFill="1" applyBorder="1" applyAlignment="1">
      <alignment horizontal="right" vertical="center"/>
      <protection/>
    </xf>
    <xf numFmtId="207" fontId="11" fillId="0" borderId="11" xfId="65" applyNumberFormat="1" applyFont="1" applyFill="1" applyBorder="1" applyAlignment="1">
      <alignment vertical="center"/>
      <protection/>
    </xf>
    <xf numFmtId="207" fontId="11" fillId="0" borderId="0" xfId="65" applyNumberFormat="1" applyFont="1" applyFill="1" applyBorder="1" applyAlignment="1">
      <alignment vertical="center"/>
      <protection/>
    </xf>
    <xf numFmtId="207" fontId="11" fillId="0" borderId="10" xfId="65" applyNumberFormat="1" applyFont="1" applyFill="1" applyBorder="1" applyAlignment="1">
      <alignment vertical="center"/>
      <protection/>
    </xf>
    <xf numFmtId="207" fontId="11" fillId="0" borderId="12" xfId="65" applyNumberFormat="1" applyFont="1" applyFill="1" applyBorder="1" applyAlignment="1">
      <alignment vertical="center"/>
      <protection/>
    </xf>
    <xf numFmtId="0" fontId="17" fillId="0" borderId="0" xfId="0" applyFont="1" applyFill="1" applyBorder="1" applyAlignment="1">
      <alignment horizontal="right" vertical="center" wrapText="1"/>
    </xf>
    <xf numFmtId="41" fontId="8" fillId="0" borderId="0" xfId="64" applyNumberFormat="1" applyFont="1" applyFill="1" applyBorder="1" applyAlignment="1">
      <alignment horizontal="right"/>
      <protection/>
    </xf>
    <xf numFmtId="41" fontId="9" fillId="0" borderId="11" xfId="64" applyNumberFormat="1" applyFont="1" applyFill="1" applyBorder="1" applyAlignment="1">
      <alignment horizontal="right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0" fillId="0" borderId="0" xfId="0" applyFill="1" applyAlignment="1">
      <alignment/>
    </xf>
    <xf numFmtId="41" fontId="9" fillId="0" borderId="10" xfId="64" applyNumberFormat="1" applyFont="1" applyFill="1" applyBorder="1" applyAlignment="1">
      <alignment horizontal="right"/>
      <protection/>
    </xf>
    <xf numFmtId="0" fontId="23" fillId="0" borderId="0" xfId="0" applyFont="1" applyFill="1" applyBorder="1" applyAlignment="1">
      <alignment horizontal="center" wrapText="1"/>
    </xf>
    <xf numFmtId="0" fontId="33" fillId="0" borderId="0" xfId="0" applyFont="1" applyFill="1" applyAlignment="1">
      <alignment/>
    </xf>
    <xf numFmtId="0" fontId="35" fillId="0" borderId="0" xfId="68" applyFont="1" applyFill="1" applyBorder="1" applyAlignment="1">
      <alignment horizontal="left" vertical="center"/>
      <protection/>
    </xf>
    <xf numFmtId="0" fontId="18" fillId="0" borderId="0" xfId="60" applyFont="1" applyFill="1" applyBorder="1" applyAlignment="1" quotePrefix="1">
      <alignment horizontal="right"/>
      <protection/>
    </xf>
    <xf numFmtId="0" fontId="10" fillId="0" borderId="0" xfId="64" applyFont="1" applyFill="1" applyBorder="1">
      <alignment/>
      <protection/>
    </xf>
    <xf numFmtId="0" fontId="10" fillId="0" borderId="0" xfId="60" applyFont="1" applyFill="1" applyBorder="1" applyAlignment="1">
      <alignment horizontal="left"/>
      <protection/>
    </xf>
    <xf numFmtId="0" fontId="5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2" fillId="0" borderId="1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wrapText="1"/>
    </xf>
    <xf numFmtId="0" fontId="3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wrapText="1"/>
    </xf>
    <xf numFmtId="3" fontId="13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 vertical="center"/>
    </xf>
    <xf numFmtId="0" fontId="10" fillId="0" borderId="0" xfId="60" applyFont="1" applyFill="1" applyBorder="1" applyAlignment="1">
      <alignment horizontal="right" vertical="center"/>
      <protection/>
    </xf>
    <xf numFmtId="0" fontId="10" fillId="0" borderId="0" xfId="60" applyFont="1" applyFill="1" applyBorder="1" applyAlignment="1">
      <alignment horizontal="left" vertical="center"/>
      <protection/>
    </xf>
    <xf numFmtId="0" fontId="7" fillId="0" borderId="0" xfId="60" applyFont="1" applyFill="1" applyBorder="1" applyAlignment="1">
      <alignment vertical="center"/>
      <protection/>
    </xf>
    <xf numFmtId="41" fontId="9" fillId="0" borderId="13" xfId="64" applyNumberFormat="1" applyFont="1" applyFill="1" applyBorder="1" applyAlignment="1">
      <alignment horizontal="right"/>
      <protection/>
    </xf>
    <xf numFmtId="0" fontId="5" fillId="0" borderId="0" xfId="61" applyFont="1" applyFill="1" applyBorder="1" applyAlignment="1">
      <alignment vertical="top" wrapText="1"/>
      <protection/>
    </xf>
    <xf numFmtId="0" fontId="35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5" fillId="0" borderId="0" xfId="0" applyFont="1" applyFill="1" applyAlignment="1">
      <alignment/>
    </xf>
    <xf numFmtId="207" fontId="12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201" fontId="0" fillId="0" borderId="0" xfId="0" applyNumberFormat="1" applyFill="1" applyAlignment="1">
      <alignment/>
    </xf>
    <xf numFmtId="0" fontId="36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4" fontId="1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center"/>
    </xf>
    <xf numFmtId="41" fontId="36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left" vertical="center" wrapText="1"/>
    </xf>
    <xf numFmtId="41" fontId="37" fillId="0" borderId="0" xfId="0" applyNumberFormat="1" applyFont="1" applyFill="1" applyBorder="1" applyAlignment="1">
      <alignment horizontal="center"/>
    </xf>
    <xf numFmtId="0" fontId="38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top"/>
    </xf>
    <xf numFmtId="0" fontId="31" fillId="0" borderId="0" xfId="0" applyFont="1" applyFill="1" applyBorder="1" applyAlignment="1">
      <alignment horizontal="center" vertical="top"/>
    </xf>
    <xf numFmtId="0" fontId="32" fillId="0" borderId="0" xfId="0" applyFont="1" applyFill="1" applyAlignment="1">
      <alignment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41" fontId="28" fillId="0" borderId="0" xfId="62" applyNumberFormat="1" applyFont="1" applyFill="1" applyBorder="1" applyAlignment="1">
      <alignment horizontal="right" vertical="center" wrapText="1"/>
      <protection/>
    </xf>
    <xf numFmtId="0" fontId="42" fillId="0" borderId="0" xfId="60" applyFont="1" applyFill="1" applyBorder="1" applyAlignment="1">
      <alignment horizontal="left"/>
      <protection/>
    </xf>
    <xf numFmtId="201" fontId="8" fillId="0" borderId="0" xfId="0" applyNumberFormat="1" applyFont="1" applyFill="1" applyBorder="1" applyAlignment="1">
      <alignment/>
    </xf>
    <xf numFmtId="0" fontId="16" fillId="0" borderId="0" xfId="61" applyFont="1" applyFill="1" applyBorder="1" applyAlignment="1">
      <alignment horizontal="left" wrapText="1"/>
      <protection/>
    </xf>
    <xf numFmtId="41" fontId="8" fillId="0" borderId="0" xfId="0" applyNumberFormat="1" applyFont="1" applyFill="1" applyBorder="1" applyAlignment="1">
      <alignment/>
    </xf>
    <xf numFmtId="9" fontId="8" fillId="0" borderId="0" xfId="71" applyFont="1" applyFill="1" applyBorder="1" applyAlignment="1">
      <alignment/>
    </xf>
    <xf numFmtId="201" fontId="12" fillId="0" borderId="0" xfId="42" applyNumberFormat="1" applyFont="1" applyFill="1" applyBorder="1" applyAlignment="1">
      <alignment horizontal="right"/>
    </xf>
    <xf numFmtId="0" fontId="8" fillId="0" borderId="0" xfId="60" applyFont="1" applyFill="1" applyAlignment="1">
      <alignment vertical="center" wrapText="1"/>
      <protection/>
    </xf>
    <xf numFmtId="3" fontId="29" fillId="0" borderId="0" xfId="61" applyNumberFormat="1" applyFont="1" applyFill="1" applyBorder="1" applyAlignment="1">
      <alignment horizontal="center"/>
      <protection/>
    </xf>
    <xf numFmtId="201" fontId="7" fillId="0" borderId="0" xfId="0" applyNumberFormat="1" applyFont="1" applyFill="1" applyBorder="1" applyAlignment="1">
      <alignment/>
    </xf>
    <xf numFmtId="207" fontId="43" fillId="0" borderId="0" xfId="0" applyNumberFormat="1" applyFont="1" applyFill="1" applyBorder="1" applyAlignment="1">
      <alignment horizontal="center" wrapText="1"/>
    </xf>
    <xf numFmtId="4" fontId="9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wrapText="1"/>
    </xf>
    <xf numFmtId="41" fontId="5" fillId="0" borderId="0" xfId="0" applyNumberFormat="1" applyFont="1" applyFill="1" applyBorder="1" applyAlignment="1">
      <alignment horizontal="right" vertical="top" wrapText="1"/>
    </xf>
    <xf numFmtId="0" fontId="9" fillId="0" borderId="0" xfId="0" applyNumberFormat="1" applyFont="1" applyFill="1" applyBorder="1" applyAlignment="1" applyProtection="1">
      <alignment vertical="top"/>
      <protection/>
    </xf>
    <xf numFmtId="0" fontId="30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41" fontId="41" fillId="0" borderId="0" xfId="0" applyNumberFormat="1" applyFont="1" applyFill="1" applyBorder="1" applyAlignment="1">
      <alignment horizontal="left" vertical="center"/>
    </xf>
    <xf numFmtId="41" fontId="45" fillId="0" borderId="0" xfId="0" applyNumberFormat="1" applyFont="1" applyFill="1" applyBorder="1" applyAlignment="1">
      <alignment horizontal="center"/>
    </xf>
    <xf numFmtId="41" fontId="44" fillId="0" borderId="0" xfId="42" applyNumberFormat="1" applyFont="1" applyFill="1" applyBorder="1" applyAlignment="1">
      <alignment/>
    </xf>
    <xf numFmtId="41" fontId="39" fillId="0" borderId="0" xfId="0" applyNumberFormat="1" applyFont="1" applyFill="1" applyBorder="1" applyAlignment="1">
      <alignment horizontal="center"/>
    </xf>
    <xf numFmtId="201" fontId="44" fillId="0" borderId="0" xfId="42" applyNumberFormat="1" applyFont="1" applyFill="1" applyBorder="1" applyAlignment="1">
      <alignment/>
    </xf>
    <xf numFmtId="41" fontId="9" fillId="0" borderId="11" xfId="42" applyNumberFormat="1" applyFont="1" applyFill="1" applyBorder="1" applyAlignment="1">
      <alignment/>
    </xf>
    <xf numFmtId="41" fontId="9" fillId="0" borderId="11" xfId="0" applyNumberFormat="1" applyFont="1" applyFill="1" applyBorder="1" applyAlignment="1">
      <alignment horizontal="center"/>
    </xf>
    <xf numFmtId="201" fontId="8" fillId="0" borderId="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201" fontId="9" fillId="0" borderId="11" xfId="0" applyNumberFormat="1" applyFont="1" applyFill="1" applyBorder="1" applyAlignment="1">
      <alignment horizontal="right"/>
    </xf>
    <xf numFmtId="43" fontId="5" fillId="0" borderId="0" xfId="0" applyNumberFormat="1" applyFont="1" applyFill="1" applyBorder="1" applyAlignment="1">
      <alignment horizontal="center"/>
    </xf>
    <xf numFmtId="201" fontId="9" fillId="0" borderId="10" xfId="0" applyNumberFormat="1" applyFont="1" applyFill="1" applyBorder="1" applyAlignment="1">
      <alignment horizontal="right"/>
    </xf>
    <xf numFmtId="201" fontId="5" fillId="0" borderId="0" xfId="0" applyNumberFormat="1" applyFont="1" applyFill="1" applyBorder="1" applyAlignment="1">
      <alignment horizontal="center"/>
    </xf>
    <xf numFmtId="41" fontId="9" fillId="0" borderId="12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 vertical="center" wrapText="1"/>
    </xf>
    <xf numFmtId="201" fontId="16" fillId="0" borderId="11" xfId="0" applyNumberFormat="1" applyFont="1" applyFill="1" applyBorder="1" applyAlignment="1">
      <alignment horizontal="center"/>
    </xf>
    <xf numFmtId="41" fontId="29" fillId="0" borderId="0" xfId="61" applyNumberFormat="1" applyFont="1" applyFill="1" applyBorder="1" applyAlignment="1">
      <alignment horizontal="center"/>
      <protection/>
    </xf>
    <xf numFmtId="0" fontId="43" fillId="0" borderId="0" xfId="0" applyFont="1" applyFill="1" applyBorder="1" applyAlignment="1">
      <alignment horizontal="center" wrapText="1"/>
    </xf>
    <xf numFmtId="207" fontId="5" fillId="0" borderId="0" xfId="0" applyNumberFormat="1" applyFont="1" applyFill="1" applyBorder="1" applyAlignment="1">
      <alignment horizontal="center"/>
    </xf>
    <xf numFmtId="201" fontId="45" fillId="0" borderId="0" xfId="0" applyNumberFormat="1" applyFont="1" applyFill="1" applyBorder="1" applyAlignment="1">
      <alignment horizontal="center"/>
    </xf>
    <xf numFmtId="9" fontId="39" fillId="0" borderId="0" xfId="71" applyFont="1" applyFill="1" applyBorder="1" applyAlignment="1">
      <alignment/>
    </xf>
    <xf numFmtId="211" fontId="8" fillId="0" borderId="0" xfId="0" applyNumberFormat="1" applyFont="1" applyFill="1" applyBorder="1" applyAlignment="1">
      <alignment/>
    </xf>
    <xf numFmtId="43" fontId="12" fillId="0" borderId="0" xfId="42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7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41" fontId="5" fillId="0" borderId="0" xfId="0" applyNumberFormat="1" applyFont="1" applyFill="1" applyBorder="1" applyAlignment="1">
      <alignment horizontal="center"/>
    </xf>
    <xf numFmtId="41" fontId="26" fillId="0" borderId="0" xfId="62" applyNumberFormat="1" applyFont="1" applyFill="1" applyBorder="1" applyAlignment="1">
      <alignment horizontal="right" vertical="center" wrapText="1"/>
      <protection/>
    </xf>
    <xf numFmtId="41" fontId="8" fillId="0" borderId="10" xfId="0" applyNumberFormat="1" applyFont="1" applyFill="1" applyBorder="1" applyAlignment="1">
      <alignment horizontal="right"/>
    </xf>
    <xf numFmtId="41" fontId="39" fillId="0" borderId="0" xfId="42" applyNumberFormat="1" applyFont="1" applyFill="1" applyBorder="1" applyAlignment="1">
      <alignment/>
    </xf>
    <xf numFmtId="41" fontId="8" fillId="0" borderId="0" xfId="42" applyNumberFormat="1" applyFont="1" applyFill="1" applyBorder="1" applyAlignment="1">
      <alignment/>
    </xf>
    <xf numFmtId="41" fontId="37" fillId="0" borderId="0" xfId="0" applyNumberFormat="1" applyFont="1" applyFill="1" applyBorder="1" applyAlignment="1">
      <alignment horizontal="center"/>
    </xf>
    <xf numFmtId="41" fontId="8" fillId="0" borderId="0" xfId="0" applyNumberFormat="1" applyFont="1" applyFill="1" applyBorder="1" applyAlignment="1">
      <alignment horizontal="right"/>
    </xf>
    <xf numFmtId="41" fontId="9" fillId="0" borderId="11" xfId="42" applyNumberFormat="1" applyFont="1" applyFill="1" applyBorder="1" applyAlignment="1">
      <alignment/>
    </xf>
    <xf numFmtId="41" fontId="16" fillId="0" borderId="0" xfId="0" applyNumberFormat="1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horizontal="left" vertical="center" wrapText="1"/>
    </xf>
    <xf numFmtId="43" fontId="12" fillId="0" borderId="0" xfId="42" applyFont="1" applyFill="1" applyBorder="1" applyAlignment="1">
      <alignment horizontal="right"/>
    </xf>
    <xf numFmtId="204" fontId="9" fillId="0" borderId="0" xfId="0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vertical="center" wrapText="1"/>
    </xf>
    <xf numFmtId="0" fontId="18" fillId="0" borderId="0" xfId="60" applyFont="1" applyFill="1" applyBorder="1" applyAlignment="1">
      <alignment horizontal="left"/>
      <protection/>
    </xf>
    <xf numFmtId="0" fontId="18" fillId="0" borderId="0" xfId="60" applyFont="1" applyFill="1" applyBorder="1" applyAlignment="1">
      <alignment horizontal="right"/>
      <protection/>
    </xf>
    <xf numFmtId="0" fontId="9" fillId="0" borderId="0" xfId="63" applyNumberFormat="1" applyFont="1" applyFill="1" applyBorder="1" applyAlignment="1" applyProtection="1">
      <alignment vertical="center"/>
      <protection/>
    </xf>
    <xf numFmtId="0" fontId="9" fillId="0" borderId="10" xfId="60" applyFont="1" applyFill="1" applyBorder="1" applyAlignment="1">
      <alignment horizontal="left" vertical="center"/>
      <protection/>
    </xf>
    <xf numFmtId="0" fontId="9" fillId="0" borderId="0" xfId="60" applyFont="1" applyFill="1" applyBorder="1" applyAlignment="1">
      <alignment horizontal="left" vertical="center"/>
      <protection/>
    </xf>
    <xf numFmtId="0" fontId="0" fillId="0" borderId="0" xfId="67" applyFont="1" applyFill="1" applyBorder="1" applyAlignment="1">
      <alignment horizontal="left" vertical="center"/>
      <protection/>
    </xf>
    <xf numFmtId="0" fontId="16" fillId="0" borderId="0" xfId="62" applyNumberFormat="1" applyFont="1" applyFill="1" applyBorder="1" applyAlignment="1" applyProtection="1">
      <alignment horizontal="right" vertical="top" wrapText="1"/>
      <protection/>
    </xf>
    <xf numFmtId="0" fontId="10" fillId="0" borderId="0" xfId="62" applyNumberFormat="1" applyFont="1" applyFill="1" applyBorder="1" applyAlignment="1" applyProtection="1">
      <alignment vertical="top"/>
      <protection/>
    </xf>
    <xf numFmtId="0" fontId="10" fillId="0" borderId="0" xfId="62" applyNumberFormat="1" applyFont="1" applyFill="1" applyBorder="1" applyAlignment="1" applyProtection="1" quotePrefix="1">
      <alignment horizontal="right" vertical="top"/>
      <protection/>
    </xf>
    <xf numFmtId="0" fontId="8" fillId="0" borderId="0" xfId="62" applyNumberFormat="1" applyFont="1" applyFill="1" applyBorder="1" applyAlignment="1" applyProtection="1">
      <alignment vertical="top"/>
      <protection/>
    </xf>
    <xf numFmtId="0" fontId="8" fillId="0" borderId="0" xfId="62" applyNumberFormat="1" applyFont="1" applyFill="1" applyBorder="1" applyAlignment="1" applyProtection="1">
      <alignment vertical="center"/>
      <protection/>
    </xf>
    <xf numFmtId="0" fontId="8" fillId="0" borderId="0" xfId="59" applyFont="1" applyFill="1" applyBorder="1" applyAlignment="1">
      <alignment horizontal="center"/>
      <protection/>
    </xf>
    <xf numFmtId="0" fontId="8" fillId="0" borderId="0" xfId="59" applyFont="1" applyFill="1" applyBorder="1">
      <alignment/>
      <protection/>
    </xf>
    <xf numFmtId="0" fontId="8" fillId="0" borderId="0" xfId="62" applyNumberFormat="1" applyFont="1" applyFill="1" applyBorder="1" applyAlignment="1" applyProtection="1">
      <alignment vertical="top"/>
      <protection locked="0"/>
    </xf>
    <xf numFmtId="0" fontId="9" fillId="0" borderId="0" xfId="59" applyFont="1" applyFill="1" applyBorder="1" applyAlignment="1">
      <alignment horizontal="right"/>
      <protection/>
    </xf>
    <xf numFmtId="0" fontId="7" fillId="0" borderId="0" xfId="62" applyNumberFormat="1" applyFont="1" applyFill="1" applyBorder="1" applyAlignment="1" applyProtection="1">
      <alignment vertical="top"/>
      <protection locked="0"/>
    </xf>
    <xf numFmtId="0" fontId="8" fillId="0" borderId="0" xfId="62" applyFont="1" applyFill="1" applyAlignment="1">
      <alignment horizontal="left"/>
      <protection/>
    </xf>
    <xf numFmtId="0" fontId="5" fillId="0" borderId="0" xfId="59" applyFont="1" applyFill="1" applyBorder="1" applyAlignment="1">
      <alignment horizontal="center"/>
      <protection/>
    </xf>
    <xf numFmtId="0" fontId="9" fillId="0" borderId="0" xfId="62" applyNumberFormat="1" applyFont="1" applyFill="1" applyBorder="1" applyAlignment="1" applyProtection="1">
      <alignment vertical="center" wrapText="1"/>
      <protection/>
    </xf>
    <xf numFmtId="0" fontId="8" fillId="0" borderId="0" xfId="62" applyNumberFormat="1" applyFont="1" applyFill="1" applyBorder="1" applyAlignment="1" applyProtection="1">
      <alignment vertical="center" wrapText="1"/>
      <protection/>
    </xf>
    <xf numFmtId="201" fontId="8" fillId="0" borderId="10" xfId="44" applyNumberFormat="1" applyFont="1" applyFill="1" applyBorder="1" applyAlignment="1" applyProtection="1">
      <alignment horizontal="right" vertical="center"/>
      <protection/>
    </xf>
    <xf numFmtId="201" fontId="8" fillId="0" borderId="0" xfId="44" applyNumberFormat="1" applyFont="1" applyFill="1" applyBorder="1" applyAlignment="1" applyProtection="1">
      <alignment horizontal="right" vertical="center"/>
      <protection/>
    </xf>
    <xf numFmtId="0" fontId="16" fillId="0" borderId="0" xfId="62" applyNumberFormat="1" applyFont="1" applyFill="1" applyBorder="1" applyAlignment="1" applyProtection="1">
      <alignment horizontal="center" vertical="top" wrapText="1"/>
      <protection/>
    </xf>
    <xf numFmtId="0" fontId="5" fillId="0" borderId="0" xfId="62" applyNumberFormat="1" applyFont="1" applyFill="1" applyBorder="1" applyAlignment="1" applyProtection="1">
      <alignment vertical="top"/>
      <protection/>
    </xf>
    <xf numFmtId="0" fontId="5" fillId="0" borderId="0" xfId="62" applyNumberFormat="1" applyFont="1" applyFill="1" applyBorder="1" applyAlignment="1" applyProtection="1">
      <alignment vertical="top"/>
      <protection locked="0"/>
    </xf>
    <xf numFmtId="0" fontId="37" fillId="0" borderId="0" xfId="63" applyNumberFormat="1" applyFont="1" applyFill="1" applyBorder="1" applyAlignment="1" applyProtection="1">
      <alignment vertical="center" wrapText="1"/>
      <protection/>
    </xf>
    <xf numFmtId="201" fontId="8" fillId="0" borderId="0" xfId="59" applyNumberFormat="1" applyFont="1" applyFill="1" applyBorder="1">
      <alignment/>
      <protection/>
    </xf>
    <xf numFmtId="41" fontId="8" fillId="0" borderId="0" xfId="59" applyNumberFormat="1" applyFont="1" applyFill="1" applyBorder="1">
      <alignment/>
      <protection/>
    </xf>
    <xf numFmtId="201" fontId="8" fillId="0" borderId="0" xfId="62" applyNumberFormat="1" applyFont="1" applyFill="1" applyBorder="1" applyAlignment="1" applyProtection="1">
      <alignment vertical="center"/>
      <protection/>
    </xf>
    <xf numFmtId="201" fontId="9" fillId="0" borderId="13" xfId="59" applyNumberFormat="1" applyFont="1" applyFill="1" applyBorder="1" applyAlignment="1">
      <alignment horizontal="center"/>
      <protection/>
    </xf>
    <xf numFmtId="201" fontId="7" fillId="0" borderId="0" xfId="44" applyNumberFormat="1" applyFont="1" applyFill="1" applyBorder="1" applyAlignment="1" applyProtection="1">
      <alignment horizontal="right" vertical="center"/>
      <protection/>
    </xf>
    <xf numFmtId="0" fontId="9" fillId="0" borderId="0" xfId="59" applyFont="1" applyFill="1" applyBorder="1">
      <alignment/>
      <protection/>
    </xf>
    <xf numFmtId="0" fontId="7" fillId="0" borderId="0" xfId="63" applyNumberFormat="1" applyFont="1" applyFill="1" applyBorder="1" applyAlignment="1" applyProtection="1">
      <alignment vertical="center" wrapText="1"/>
      <protection/>
    </xf>
    <xf numFmtId="201" fontId="9" fillId="0" borderId="0" xfId="44" applyNumberFormat="1" applyFont="1" applyFill="1" applyBorder="1" applyAlignment="1" applyProtection="1">
      <alignment horizontal="right" vertical="center"/>
      <protection/>
    </xf>
    <xf numFmtId="201" fontId="9" fillId="0" borderId="10" xfId="44" applyNumberFormat="1" applyFont="1" applyFill="1" applyBorder="1" applyAlignment="1" applyProtection="1">
      <alignment horizontal="right" vertical="center"/>
      <protection/>
    </xf>
    <xf numFmtId="201" fontId="44" fillId="0" borderId="0" xfId="62" applyNumberFormat="1" applyFont="1" applyFill="1" applyBorder="1" applyAlignment="1" applyProtection="1">
      <alignment vertical="center"/>
      <protection/>
    </xf>
    <xf numFmtId="201" fontId="9" fillId="0" borderId="0" xfId="44" applyNumberFormat="1" applyFont="1" applyFill="1" applyBorder="1" applyAlignment="1">
      <alignment horizontal="center"/>
    </xf>
    <xf numFmtId="201" fontId="9" fillId="0" borderId="0" xfId="44" applyNumberFormat="1" applyFont="1" applyFill="1" applyBorder="1" applyAlignment="1">
      <alignment/>
    </xf>
    <xf numFmtId="201" fontId="9" fillId="0" borderId="11" xfId="44" applyNumberFormat="1" applyFont="1" applyFill="1" applyBorder="1" applyAlignment="1">
      <alignment horizontal="center"/>
    </xf>
    <xf numFmtId="201" fontId="9" fillId="0" borderId="0" xfId="62" applyNumberFormat="1" applyFont="1" applyFill="1" applyBorder="1" applyAlignment="1" applyProtection="1">
      <alignment vertical="center"/>
      <protection/>
    </xf>
    <xf numFmtId="201" fontId="9" fillId="0" borderId="11" xfId="62" applyNumberFormat="1" applyFont="1" applyFill="1" applyBorder="1" applyAlignment="1" applyProtection="1">
      <alignment vertical="center"/>
      <protection/>
    </xf>
    <xf numFmtId="201" fontId="9" fillId="0" borderId="0" xfId="59" applyNumberFormat="1" applyFont="1" applyFill="1" applyBorder="1" applyAlignment="1">
      <alignment horizontal="center"/>
      <protection/>
    </xf>
    <xf numFmtId="0" fontId="10" fillId="0" borderId="0" xfId="62" applyNumberFormat="1" applyFont="1" applyFill="1" applyBorder="1" applyAlignment="1" applyProtection="1">
      <alignment vertical="top"/>
      <protection/>
    </xf>
    <xf numFmtId="0" fontId="8" fillId="0" borderId="0" xfId="62" applyNumberFormat="1" applyFont="1" applyFill="1" applyBorder="1" applyAlignment="1" applyProtection="1">
      <alignment vertical="top"/>
      <protection/>
    </xf>
    <xf numFmtId="0" fontId="46" fillId="0" borderId="0" xfId="60" applyFont="1" applyFill="1" applyBorder="1" applyAlignment="1">
      <alignment horizontal="left"/>
      <protection/>
    </xf>
    <xf numFmtId="0" fontId="8" fillId="0" borderId="0" xfId="62" applyNumberFormat="1" applyFont="1" applyFill="1" applyBorder="1" applyAlignment="1" applyProtection="1">
      <alignment vertical="center" wrapText="1"/>
      <protection/>
    </xf>
    <xf numFmtId="0" fontId="5" fillId="0" borderId="0" xfId="62" applyNumberFormat="1" applyFont="1" applyFill="1" applyBorder="1" applyAlignment="1" applyProtection="1">
      <alignment horizontal="center" vertical="center"/>
      <protection/>
    </xf>
    <xf numFmtId="0" fontId="8" fillId="0" borderId="0" xfId="59" applyFont="1" applyFill="1" applyBorder="1" applyAlignment="1">
      <alignment horizontal="right"/>
      <protection/>
    </xf>
    <xf numFmtId="201" fontId="9" fillId="0" borderId="13" xfId="62" applyNumberFormat="1" applyFont="1" applyFill="1" applyBorder="1" applyAlignment="1" applyProtection="1">
      <alignment vertical="center"/>
      <protection/>
    </xf>
    <xf numFmtId="201" fontId="8" fillId="0" borderId="0" xfId="44" applyNumberFormat="1" applyFont="1" applyFill="1" applyBorder="1" applyAlignment="1">
      <alignment horizontal="center"/>
    </xf>
    <xf numFmtId="43" fontId="9" fillId="0" borderId="0" xfId="44" applyFont="1" applyFill="1" applyBorder="1" applyAlignment="1">
      <alignment horizontal="center"/>
    </xf>
    <xf numFmtId="201" fontId="9" fillId="0" borderId="13" xfId="44" applyNumberFormat="1" applyFont="1" applyFill="1" applyBorder="1" applyAlignment="1">
      <alignment horizontal="center"/>
    </xf>
    <xf numFmtId="201" fontId="8" fillId="0" borderId="0" xfId="44" applyNumberFormat="1" applyFont="1" applyFill="1" applyBorder="1" applyAlignment="1" applyProtection="1">
      <alignment horizontal="right" vertical="center"/>
      <protection/>
    </xf>
    <xf numFmtId="43" fontId="8" fillId="0" borderId="0" xfId="44" applyFont="1" applyFill="1" applyBorder="1" applyAlignment="1">
      <alignment horizontal="right"/>
    </xf>
    <xf numFmtId="201" fontId="41" fillId="0" borderId="0" xfId="44" applyNumberFormat="1" applyFont="1" applyFill="1" applyBorder="1" applyAlignment="1" applyProtection="1">
      <alignment horizontal="right" vertical="center"/>
      <protection/>
    </xf>
    <xf numFmtId="3" fontId="8" fillId="0" borderId="0" xfId="44" applyNumberFormat="1" applyFont="1" applyFill="1" applyBorder="1" applyAlignment="1">
      <alignment horizontal="right"/>
    </xf>
    <xf numFmtId="43" fontId="8" fillId="0" borderId="0" xfId="44" applyFont="1" applyFill="1" applyBorder="1" applyAlignment="1">
      <alignment/>
    </xf>
    <xf numFmtId="201" fontId="7" fillId="0" borderId="0" xfId="44" applyNumberFormat="1" applyFont="1" applyFill="1" applyBorder="1" applyAlignment="1" applyProtection="1">
      <alignment horizontal="right" vertical="center"/>
      <protection/>
    </xf>
    <xf numFmtId="41" fontId="8" fillId="0" borderId="10" xfId="44" applyNumberFormat="1" applyFont="1" applyFill="1" applyBorder="1" applyAlignment="1">
      <alignment horizontal="right"/>
    </xf>
    <xf numFmtId="201" fontId="8" fillId="0" borderId="10" xfId="44" applyNumberFormat="1" applyFont="1" applyFill="1" applyBorder="1" applyAlignment="1" applyProtection="1">
      <alignment horizontal="right" vertical="center"/>
      <protection/>
    </xf>
    <xf numFmtId="0" fontId="7" fillId="0" borderId="0" xfId="59" applyFont="1" applyFill="1" applyBorder="1" applyAlignment="1">
      <alignment horizontal="center"/>
      <protection/>
    </xf>
    <xf numFmtId="0" fontId="7" fillId="0" borderId="0" xfId="59" applyFont="1" applyFill="1" applyBorder="1">
      <alignment/>
      <protection/>
    </xf>
    <xf numFmtId="41" fontId="7" fillId="0" borderId="0" xfId="59" applyNumberFormat="1" applyFont="1" applyFill="1" applyBorder="1">
      <alignment/>
      <protection/>
    </xf>
    <xf numFmtId="201" fontId="10" fillId="0" borderId="0" xfId="44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 horizontal="left"/>
    </xf>
    <xf numFmtId="15" fontId="28" fillId="0" borderId="0" xfId="60" applyNumberFormat="1" applyFont="1" applyFill="1" applyBorder="1" applyAlignment="1">
      <alignment horizontal="center" vertical="center" wrapText="1"/>
      <protection/>
    </xf>
    <xf numFmtId="0" fontId="5" fillId="0" borderId="0" xfId="61" applyFont="1" applyFill="1" applyBorder="1" applyAlignment="1">
      <alignment horizontal="center"/>
      <protection/>
    </xf>
    <xf numFmtId="0" fontId="5" fillId="0" borderId="0" xfId="61" applyFont="1" applyFill="1" applyBorder="1" applyAlignment="1">
      <alignment horizontal="center"/>
      <protection/>
    </xf>
    <xf numFmtId="0" fontId="5" fillId="0" borderId="0" xfId="61" applyFont="1" applyFill="1" applyAlignment="1">
      <alignment horizontal="center"/>
      <protection/>
    </xf>
    <xf numFmtId="0" fontId="16" fillId="0" borderId="10" xfId="60" applyFont="1" applyFill="1" applyBorder="1" applyAlignment="1">
      <alignment horizontal="left" vertical="center"/>
      <protection/>
    </xf>
    <xf numFmtId="0" fontId="16" fillId="0" borderId="0" xfId="60" applyFont="1" applyFill="1" applyBorder="1" applyAlignment="1">
      <alignment horizontal="left" vertical="center"/>
      <protection/>
    </xf>
    <xf numFmtId="0" fontId="5" fillId="0" borderId="0" xfId="62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62" applyNumberFormat="1" applyFont="1" applyFill="1" applyBorder="1" applyAlignment="1" applyProtection="1">
      <alignment vertical="center"/>
      <protection/>
    </xf>
    <xf numFmtId="0" fontId="53" fillId="0" borderId="0" xfId="62" applyNumberFormat="1" applyFont="1" applyFill="1" applyBorder="1" applyAlignment="1" applyProtection="1">
      <alignment vertical="center"/>
      <protection/>
    </xf>
    <xf numFmtId="0" fontId="16" fillId="0" borderId="0" xfId="62" applyNumberFormat="1" applyFont="1" applyFill="1" applyBorder="1" applyAlignment="1" applyProtection="1">
      <alignment vertical="center"/>
      <protection/>
    </xf>
    <xf numFmtId="0" fontId="30" fillId="0" borderId="0" xfId="63" applyNumberFormat="1" applyFont="1" applyFill="1" applyBorder="1" applyAlignment="1" applyProtection="1">
      <alignment horizontal="center" vertical="center" wrapText="1"/>
      <protection/>
    </xf>
    <xf numFmtId="0" fontId="53" fillId="0" borderId="0" xfId="60" applyFont="1" applyFill="1" applyBorder="1" applyAlignment="1">
      <alignment horizontal="right" vertical="center"/>
      <protection/>
    </xf>
    <xf numFmtId="0" fontId="5" fillId="0" borderId="0" xfId="62" applyNumberFormat="1" applyFont="1" applyFill="1" applyBorder="1" applyAlignment="1" applyProtection="1">
      <alignment vertical="top"/>
      <protection/>
    </xf>
    <xf numFmtId="0" fontId="18" fillId="0" borderId="0" xfId="62" applyNumberFormat="1" applyFont="1" applyFill="1" applyBorder="1" applyAlignment="1" applyProtection="1" quotePrefix="1">
      <alignment horizontal="right" vertical="top"/>
      <protection/>
    </xf>
    <xf numFmtId="0" fontId="18" fillId="0" borderId="0" xfId="62" applyNumberFormat="1" applyFont="1" applyFill="1" applyBorder="1" applyAlignment="1" applyProtection="1">
      <alignment vertical="top"/>
      <protection/>
    </xf>
    <xf numFmtId="0" fontId="5" fillId="0" borderId="0" xfId="62" applyFont="1" applyFill="1" applyAlignment="1">
      <alignment horizontal="left"/>
      <protection/>
    </xf>
    <xf numFmtId="0" fontId="54" fillId="0" borderId="0" xfId="60" applyFont="1" applyFill="1" applyBorder="1" applyAlignment="1">
      <alignment horizontal="left"/>
      <protection/>
    </xf>
    <xf numFmtId="0" fontId="7" fillId="0" borderId="0" xfId="62" applyNumberFormat="1" applyFont="1" applyFill="1" applyBorder="1" applyAlignment="1" applyProtection="1">
      <alignment horizontal="center" vertical="top"/>
      <protection/>
    </xf>
    <xf numFmtId="0" fontId="54" fillId="0" borderId="0" xfId="62" applyNumberFormat="1" applyFont="1" applyFill="1" applyBorder="1" applyAlignment="1" applyProtection="1">
      <alignment horizontal="left" vertical="top"/>
      <protection/>
    </xf>
    <xf numFmtId="0" fontId="9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 vertical="top"/>
    </xf>
    <xf numFmtId="41" fontId="16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 vertical="top" wrapText="1"/>
    </xf>
    <xf numFmtId="0" fontId="9" fillId="0" borderId="10" xfId="60" applyFont="1" applyFill="1" applyBorder="1" applyAlignment="1">
      <alignment horizontal="left" vertical="center"/>
      <protection/>
    </xf>
    <xf numFmtId="0" fontId="0" fillId="0" borderId="10" xfId="67" applyFont="1" applyFill="1" applyBorder="1" applyAlignment="1">
      <alignment horizontal="left" vertical="center"/>
      <protection/>
    </xf>
    <xf numFmtId="0" fontId="9" fillId="0" borderId="0" xfId="60" applyFont="1" applyFill="1" applyBorder="1" applyAlignment="1">
      <alignment horizontal="left" vertical="center"/>
      <protection/>
    </xf>
    <xf numFmtId="0" fontId="0" fillId="0" borderId="0" xfId="67" applyFont="1" applyFill="1" applyBorder="1" applyAlignment="1">
      <alignment horizontal="left" vertical="center"/>
      <protection/>
    </xf>
    <xf numFmtId="15" fontId="34" fillId="0" borderId="0" xfId="60" applyNumberFormat="1" applyFont="1" applyFill="1" applyBorder="1" applyAlignment="1">
      <alignment horizontal="right" vertical="center" wrapText="1"/>
      <protection/>
    </xf>
    <xf numFmtId="0" fontId="17" fillId="0" borderId="0" xfId="63" applyNumberFormat="1" applyFont="1" applyFill="1" applyBorder="1" applyAlignment="1" applyProtection="1">
      <alignment horizontal="left" vertical="center" wrapText="1"/>
      <protection/>
    </xf>
    <xf numFmtId="0" fontId="16" fillId="0" borderId="0" xfId="62" applyNumberFormat="1" applyFont="1" applyFill="1" applyBorder="1" applyAlignment="1" applyProtection="1">
      <alignment horizontal="right" vertical="top" wrapText="1"/>
      <protection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center"/>
    </xf>
    <xf numFmtId="41" fontId="69" fillId="0" borderId="0" xfId="62" applyNumberFormat="1" applyFont="1" applyFill="1" applyBorder="1" applyAlignment="1">
      <alignment horizontal="right" vertical="center" wrapText="1"/>
      <protection/>
    </xf>
    <xf numFmtId="0" fontId="89" fillId="0" borderId="14" xfId="0" applyFont="1" applyBorder="1" applyAlignment="1">
      <alignment vertical="top"/>
    </xf>
    <xf numFmtId="0" fontId="89" fillId="0" borderId="0" xfId="0" applyFont="1" applyAlignment="1">
      <alignment/>
    </xf>
    <xf numFmtId="0" fontId="90" fillId="0" borderId="14" xfId="0" applyFont="1" applyBorder="1" applyAlignment="1">
      <alignment vertical="top"/>
    </xf>
    <xf numFmtId="0" fontId="91" fillId="0" borderId="0" xfId="60" applyFont="1" applyFill="1" applyAlignment="1">
      <alignment vertical="center"/>
      <protection/>
    </xf>
    <xf numFmtId="0" fontId="12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 vertical="top" wrapText="1"/>
    </xf>
    <xf numFmtId="0" fontId="30" fillId="32" borderId="0" xfId="61" applyFont="1" applyFill="1" applyBorder="1" applyAlignment="1">
      <alignment vertical="top" wrapText="1"/>
      <protection/>
    </xf>
    <xf numFmtId="0" fontId="5" fillId="0" borderId="0" xfId="61" applyFont="1" applyFill="1" applyBorder="1" applyAlignment="1">
      <alignment vertical="top" wrapText="1"/>
      <protection/>
    </xf>
    <xf numFmtId="0" fontId="31" fillId="0" borderId="0" xfId="62" applyNumberFormat="1" applyFont="1" applyFill="1" applyBorder="1" applyAlignment="1" applyProtection="1">
      <alignment horizontal="right" vertical="top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 2" xfId="59"/>
    <cellStyle name="Normal_BAL" xfId="60"/>
    <cellStyle name="Normal_Financial statements 2000 Alcomet" xfId="61"/>
    <cellStyle name="Normal_Financial statements_bg model 2002" xfId="62"/>
    <cellStyle name="Normal_Financial statements_bg model 2002 2" xfId="63"/>
    <cellStyle name="Normal_FS_SOPHARMA_2005 (2)" xfId="64"/>
    <cellStyle name="Normal_P&amp;L" xfId="65"/>
    <cellStyle name="Normal_P&amp;L_Financial statements_bg model 2002" xfId="66"/>
    <cellStyle name="Normal_Sheet2" xfId="67"/>
    <cellStyle name="Normal_SOPHARMA_FS_01_12_2007_predvaritelen" xfId="68"/>
    <cellStyle name="Note" xfId="69"/>
    <cellStyle name="Output" xfId="70"/>
    <cellStyle name="Percent" xfId="71"/>
    <cellStyle name="Percent 2" xfId="72"/>
    <cellStyle name="Percent 3" xfId="73"/>
    <cellStyle name="Percent 4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AAUDSERVER\Audit-Share\Users\ktrifonova\Documents\FROM%20PETYA\Clients%20Season'16-17\Sopharma%20AD\Final%20Sent\A%20301_FS%20SOPHARMA%2031.12.%202016_E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"/>
      <sheetName val="SFP"/>
      <sheetName val="CFS"/>
      <sheetName val="EQ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zoomScale="85" zoomScaleNormal="85" zoomScalePageLayoutView="0" workbookViewId="0" topLeftCell="A1">
      <selection activeCell="F23" sqref="F23"/>
    </sheetView>
  </sheetViews>
  <sheetFormatPr defaultColWidth="0" defaultRowHeight="12.75" customHeight="1" zeroHeight="1"/>
  <cols>
    <col min="1" max="2" width="9.28125" style="25" customWidth="1"/>
    <col min="3" max="3" width="23.28125" style="25" customWidth="1"/>
    <col min="4" max="9" width="9.28125" style="25" customWidth="1"/>
    <col min="10" max="16384" width="9.28125" style="25" hidden="1" customWidth="1"/>
  </cols>
  <sheetData>
    <row r="1" spans="1:8" ht="18.75">
      <c r="A1" s="23" t="s">
        <v>16</v>
      </c>
      <c r="B1" s="24"/>
      <c r="C1" s="24"/>
      <c r="D1" s="30" t="s">
        <v>17</v>
      </c>
      <c r="E1" s="24"/>
      <c r="F1" s="24"/>
      <c r="G1" s="24"/>
      <c r="H1" s="24"/>
    </row>
    <row r="2" ht="12.75"/>
    <row r="3" ht="12.75"/>
    <row r="4" ht="12.75"/>
    <row r="5" spans="1:9" ht="18.75">
      <c r="A5" s="26" t="s">
        <v>18</v>
      </c>
      <c r="D5" s="71" t="s">
        <v>19</v>
      </c>
      <c r="E5" s="68"/>
      <c r="F5" s="27"/>
      <c r="G5" s="27"/>
      <c r="H5" s="27"/>
      <c r="I5" s="27"/>
    </row>
    <row r="6" spans="1:9" ht="17.25" customHeight="1">
      <c r="A6" s="26"/>
      <c r="D6" s="71" t="s">
        <v>20</v>
      </c>
      <c r="E6" s="68"/>
      <c r="F6" s="27"/>
      <c r="G6" s="27"/>
      <c r="H6" s="27"/>
      <c r="I6" s="27"/>
    </row>
    <row r="7" spans="1:9" ht="18.75">
      <c r="A7" s="26"/>
      <c r="D7" s="71" t="s">
        <v>21</v>
      </c>
      <c r="E7" s="68"/>
      <c r="F7" s="27"/>
      <c r="G7" s="27"/>
      <c r="H7" s="27"/>
      <c r="I7" s="27"/>
    </row>
    <row r="8" spans="1:9" ht="18.75">
      <c r="A8" s="26"/>
      <c r="D8" s="71" t="s">
        <v>22</v>
      </c>
      <c r="E8" s="68"/>
      <c r="F8" s="27"/>
      <c r="G8" s="27"/>
      <c r="H8" s="27"/>
      <c r="I8" s="27"/>
    </row>
    <row r="9" spans="1:9" ht="16.5">
      <c r="A9" s="28"/>
      <c r="D9" s="71" t="s">
        <v>23</v>
      </c>
      <c r="E9" s="68"/>
      <c r="F9" s="28"/>
      <c r="G9" s="27"/>
      <c r="H9" s="27"/>
      <c r="I9" s="27"/>
    </row>
    <row r="10" spans="1:9" ht="18.75">
      <c r="A10" s="26"/>
      <c r="D10" s="67"/>
      <c r="E10" s="67"/>
      <c r="F10" s="27"/>
      <c r="G10" s="27"/>
      <c r="H10" s="27"/>
      <c r="I10" s="27"/>
    </row>
    <row r="11" spans="1:9" ht="18.75">
      <c r="A11" s="26"/>
      <c r="D11" s="15"/>
      <c r="E11" s="15"/>
      <c r="F11" s="15"/>
      <c r="G11" s="27"/>
      <c r="H11" s="27"/>
      <c r="I11" s="27"/>
    </row>
    <row r="12" spans="1:7" ht="18.75">
      <c r="A12" s="26" t="s">
        <v>24</v>
      </c>
      <c r="D12" s="15" t="s">
        <v>25</v>
      </c>
      <c r="E12" s="58"/>
      <c r="F12" s="58"/>
      <c r="G12" s="59"/>
    </row>
    <row r="13" spans="4:9" ht="16.5">
      <c r="D13" s="15"/>
      <c r="E13" s="58"/>
      <c r="F13" s="58"/>
      <c r="G13" s="61"/>
      <c r="H13" s="27"/>
      <c r="I13" s="27"/>
    </row>
    <row r="14" spans="4:9" ht="16.5">
      <c r="D14" s="15"/>
      <c r="E14" s="58"/>
      <c r="F14" s="58"/>
      <c r="G14" s="61"/>
      <c r="H14" s="27"/>
      <c r="I14" s="27"/>
    </row>
    <row r="15" spans="1:9" ht="18.75">
      <c r="A15" s="26" t="s">
        <v>26</v>
      </c>
      <c r="D15" s="15" t="s">
        <v>27</v>
      </c>
      <c r="E15" s="58"/>
      <c r="F15" s="58"/>
      <c r="G15" s="61"/>
      <c r="H15" s="27"/>
      <c r="I15" s="27"/>
    </row>
    <row r="16" spans="1:9" ht="18.75">
      <c r="A16" s="26"/>
      <c r="D16" s="15"/>
      <c r="E16" s="58"/>
      <c r="F16" s="58"/>
      <c r="G16" s="61"/>
      <c r="H16" s="27"/>
      <c r="I16" s="27"/>
    </row>
    <row r="17" spans="1:9" ht="18.75">
      <c r="A17" s="115"/>
      <c r="D17" s="15"/>
      <c r="E17" s="58"/>
      <c r="F17" s="58"/>
      <c r="G17" s="61"/>
      <c r="H17" s="27"/>
      <c r="I17" s="27"/>
    </row>
    <row r="18" spans="1:9" ht="18.75">
      <c r="A18" s="26" t="s">
        <v>28</v>
      </c>
      <c r="B18" s="26"/>
      <c r="C18" s="26"/>
      <c r="D18" s="15" t="s">
        <v>29</v>
      </c>
      <c r="E18" s="58"/>
      <c r="F18" s="58"/>
      <c r="G18" s="61"/>
      <c r="H18" s="27"/>
      <c r="I18" s="27"/>
    </row>
    <row r="19" spans="1:9" ht="18.75">
      <c r="A19" s="26"/>
      <c r="B19" s="26"/>
      <c r="C19" s="26"/>
      <c r="D19" s="15"/>
      <c r="E19" s="58"/>
      <c r="F19" s="58"/>
      <c r="G19" s="61"/>
      <c r="H19" s="27"/>
      <c r="I19" s="27"/>
    </row>
    <row r="20" spans="1:9" ht="18.75">
      <c r="A20" s="26"/>
      <c r="D20" s="15"/>
      <c r="E20" s="58"/>
      <c r="F20" s="58"/>
      <c r="G20" s="59"/>
      <c r="H20" s="26"/>
      <c r="I20" s="26"/>
    </row>
    <row r="21" spans="1:7" ht="18.75">
      <c r="A21" s="115" t="s">
        <v>30</v>
      </c>
      <c r="B21" s="29"/>
      <c r="C21" s="69"/>
      <c r="D21" s="71" t="s">
        <v>31</v>
      </c>
      <c r="E21" s="134"/>
      <c r="F21" s="134"/>
      <c r="G21" s="59"/>
    </row>
    <row r="22" spans="1:7" ht="18.75">
      <c r="A22" s="115"/>
      <c r="B22" s="29"/>
      <c r="C22" s="69"/>
      <c r="D22" s="71"/>
      <c r="E22" s="134"/>
      <c r="F22" s="134"/>
      <c r="G22" s="59"/>
    </row>
    <row r="23" spans="1:7" ht="18.75">
      <c r="A23" s="26"/>
      <c r="C23" s="69"/>
      <c r="D23" s="15"/>
      <c r="E23" s="58"/>
      <c r="F23" s="58"/>
      <c r="G23" s="59"/>
    </row>
    <row r="24" spans="1:7" ht="18.75">
      <c r="A24" s="26" t="s">
        <v>32</v>
      </c>
      <c r="D24" s="15" t="s">
        <v>33</v>
      </c>
      <c r="E24" s="58"/>
      <c r="F24" s="58"/>
      <c r="G24" s="59"/>
    </row>
    <row r="25" spans="1:7" ht="18.75">
      <c r="A25" s="26"/>
      <c r="D25" s="15" t="s">
        <v>34</v>
      </c>
      <c r="E25" s="58"/>
      <c r="F25" s="58"/>
      <c r="G25" s="59"/>
    </row>
    <row r="26" spans="1:7" ht="18.75">
      <c r="A26" s="26"/>
      <c r="D26" s="27"/>
      <c r="E26" s="61"/>
      <c r="F26" s="61"/>
      <c r="G26" s="59"/>
    </row>
    <row r="27" spans="1:7" ht="18.75">
      <c r="A27" s="26"/>
      <c r="D27" s="15"/>
      <c r="E27" s="59"/>
      <c r="F27" s="59"/>
      <c r="G27" s="59"/>
    </row>
    <row r="28" spans="1:7" ht="18.75">
      <c r="A28" s="115" t="s">
        <v>35</v>
      </c>
      <c r="B28" s="29"/>
      <c r="C28" s="69"/>
      <c r="D28" s="71" t="s">
        <v>36</v>
      </c>
      <c r="E28" s="134"/>
      <c r="F28" s="88"/>
      <c r="G28" s="88"/>
    </row>
    <row r="29" spans="1:7" ht="18.75">
      <c r="A29" s="115"/>
      <c r="B29" s="29"/>
      <c r="C29" s="69"/>
      <c r="D29" s="71" t="s">
        <v>37</v>
      </c>
      <c r="E29" s="134"/>
      <c r="F29" s="88"/>
      <c r="G29" s="63"/>
    </row>
    <row r="30" spans="1:7" ht="18.75">
      <c r="A30" s="115"/>
      <c r="B30" s="29"/>
      <c r="C30" s="69"/>
      <c r="D30" s="71" t="s">
        <v>38</v>
      </c>
      <c r="E30" s="134"/>
      <c r="F30" s="88"/>
      <c r="G30" s="63"/>
    </row>
    <row r="31" spans="1:7" ht="18.75">
      <c r="A31" s="115"/>
      <c r="B31" s="29"/>
      <c r="C31" s="69"/>
      <c r="D31" s="71" t="s">
        <v>39</v>
      </c>
      <c r="E31" s="134"/>
      <c r="F31" s="88"/>
      <c r="G31" s="63"/>
    </row>
    <row r="32" spans="1:7" ht="18.75">
      <c r="A32" s="115"/>
      <c r="B32" s="29"/>
      <c r="C32" s="29"/>
      <c r="D32" s="71" t="s">
        <v>40</v>
      </c>
      <c r="E32" s="63"/>
      <c r="F32" s="63"/>
      <c r="G32" s="63"/>
    </row>
    <row r="33" spans="1:7" ht="18.75">
      <c r="A33" s="115"/>
      <c r="B33" s="29"/>
      <c r="C33" s="67"/>
      <c r="D33" s="71" t="s">
        <v>41</v>
      </c>
      <c r="E33" s="68"/>
      <c r="F33" s="88"/>
      <c r="G33" s="63"/>
    </row>
    <row r="34" spans="1:7" ht="18.75">
      <c r="A34" s="26"/>
      <c r="D34" s="15"/>
      <c r="E34" s="62"/>
      <c r="F34" s="59"/>
      <c r="G34" s="62"/>
    </row>
    <row r="35" spans="1:9" ht="18.75">
      <c r="A35" s="26" t="s">
        <v>42</v>
      </c>
      <c r="D35" s="71" t="s">
        <v>51</v>
      </c>
      <c r="E35" s="134"/>
      <c r="F35" s="134"/>
      <c r="G35" s="134"/>
      <c r="H35" s="26"/>
      <c r="I35" s="26"/>
    </row>
    <row r="36" spans="1:9" ht="18.75">
      <c r="A36" s="26"/>
      <c r="D36" s="71" t="s">
        <v>43</v>
      </c>
      <c r="E36" s="134"/>
      <c r="F36" s="134"/>
      <c r="G36" s="134"/>
      <c r="H36" s="26"/>
      <c r="I36" s="26"/>
    </row>
    <row r="37" spans="1:7" ht="18.75">
      <c r="A37" s="26"/>
      <c r="D37" s="71" t="s">
        <v>52</v>
      </c>
      <c r="E37" s="134"/>
      <c r="F37" s="134"/>
      <c r="G37" s="134"/>
    </row>
    <row r="38" spans="1:8" ht="18.75">
      <c r="A38" s="26"/>
      <c r="D38" s="71" t="s">
        <v>44</v>
      </c>
      <c r="E38" s="134"/>
      <c r="F38" s="134"/>
      <c r="G38" s="134"/>
      <c r="H38" s="29"/>
    </row>
    <row r="39" spans="1:8" ht="18.75">
      <c r="A39" s="26"/>
      <c r="D39" s="71" t="s">
        <v>45</v>
      </c>
      <c r="E39" s="134"/>
      <c r="F39" s="134"/>
      <c r="G39" s="134"/>
      <c r="H39" s="29"/>
    </row>
    <row r="40" spans="1:8" ht="18.75">
      <c r="A40" s="26"/>
      <c r="D40" s="71" t="s">
        <v>46</v>
      </c>
      <c r="E40" s="134"/>
      <c r="F40" s="134"/>
      <c r="G40" s="134"/>
      <c r="H40" s="29"/>
    </row>
    <row r="41" spans="1:8" ht="18.75">
      <c r="A41" s="26"/>
      <c r="D41" s="71" t="s">
        <v>47</v>
      </c>
      <c r="E41" s="134"/>
      <c r="F41" s="134"/>
      <c r="G41" s="134"/>
      <c r="H41" s="29"/>
    </row>
    <row r="42" spans="1:8" ht="18.75">
      <c r="A42" s="26"/>
      <c r="D42" s="71" t="s">
        <v>48</v>
      </c>
      <c r="E42" s="134"/>
      <c r="F42" s="134"/>
      <c r="G42" s="134"/>
      <c r="H42" s="29"/>
    </row>
    <row r="43" spans="1:7" ht="18.75">
      <c r="A43" s="26"/>
      <c r="D43" s="71"/>
      <c r="E43" s="63"/>
      <c r="F43" s="88"/>
      <c r="G43" s="63"/>
    </row>
    <row r="44" spans="1:9" ht="18.75">
      <c r="A44" s="26" t="s">
        <v>49</v>
      </c>
      <c r="D44" s="27" t="s">
        <v>50</v>
      </c>
      <c r="E44" s="62"/>
      <c r="F44" s="62"/>
      <c r="G44" s="63"/>
      <c r="H44" s="29"/>
      <c r="I44" s="29"/>
    </row>
    <row r="45" spans="1:7" ht="18.75">
      <c r="A45" s="26"/>
      <c r="E45" s="62"/>
      <c r="F45" s="59"/>
      <c r="G45" s="62"/>
    </row>
    <row r="46" spans="1:6" ht="18.75">
      <c r="A46" s="26"/>
      <c r="F46" s="26"/>
    </row>
    <row r="47" spans="1:6" ht="18.75">
      <c r="A47" s="26"/>
      <c r="F47" s="26"/>
    </row>
    <row r="48" spans="1:6" ht="18.75">
      <c r="A48" s="26"/>
      <c r="F48" s="26"/>
    </row>
    <row r="49" spans="1:6" ht="18.75">
      <c r="A49" s="26"/>
      <c r="F49" s="26"/>
    </row>
    <row r="50" spans="1:6" ht="18.75">
      <c r="A50" s="26"/>
      <c r="F50" s="26"/>
    </row>
    <row r="51" spans="1:6" ht="18.75">
      <c r="A51" s="26"/>
      <c r="F51" s="26"/>
    </row>
    <row r="52" spans="1:6" ht="18.75">
      <c r="A52" s="26"/>
      <c r="F52" s="26"/>
    </row>
    <row r="53" ht="12.75"/>
    <row r="54" ht="12.75"/>
    <row r="55" ht="12.75"/>
    <row r="56" ht="12.75"/>
    <row r="57" ht="12.75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view="pageBreakPreview" zoomScale="90" zoomScaleSheetLayoutView="90" workbookViewId="0" topLeftCell="A22">
      <selection activeCell="A6" sqref="A6"/>
    </sheetView>
  </sheetViews>
  <sheetFormatPr defaultColWidth="9.140625" defaultRowHeight="12.75"/>
  <cols>
    <col min="1" max="1" width="94.421875" style="13" customWidth="1"/>
    <col min="2" max="2" width="10.8515625" style="37" customWidth="1"/>
    <col min="3" max="3" width="10.421875" style="37" customWidth="1"/>
    <col min="4" max="4" width="1.1484375" style="37" customWidth="1"/>
    <col min="5" max="5" width="10.8515625" style="37" customWidth="1"/>
    <col min="6" max="16384" width="9.140625" style="13" customWidth="1"/>
  </cols>
  <sheetData>
    <row r="1" spans="1:5" ht="15">
      <c r="A1" s="282" t="s">
        <v>53</v>
      </c>
      <c r="B1" s="283"/>
      <c r="C1" s="283"/>
      <c r="D1" s="283"/>
      <c r="E1" s="283"/>
    </row>
    <row r="2" spans="1:7" s="40" customFormat="1" ht="15">
      <c r="A2" s="286" t="s">
        <v>54</v>
      </c>
      <c r="B2" s="287"/>
      <c r="C2" s="287"/>
      <c r="D2" s="287"/>
      <c r="E2" s="287"/>
      <c r="F2" s="287"/>
      <c r="G2" s="287"/>
    </row>
    <row r="3" spans="1:5" ht="15">
      <c r="A3" s="98" t="s">
        <v>90</v>
      </c>
      <c r="B3" s="99"/>
      <c r="C3" s="150"/>
      <c r="D3" s="99"/>
      <c r="E3" s="99"/>
    </row>
    <row r="4" spans="1:5" ht="15">
      <c r="A4" s="98"/>
      <c r="B4" s="99"/>
      <c r="C4" s="99"/>
      <c r="D4" s="99"/>
      <c r="E4" s="99"/>
    </row>
    <row r="5" spans="1:5" ht="15" customHeight="1">
      <c r="A5" s="135"/>
      <c r="B5" s="284" t="s">
        <v>55</v>
      </c>
      <c r="C5" s="285" t="s">
        <v>4</v>
      </c>
      <c r="D5" s="100"/>
      <c r="E5" s="285" t="s">
        <v>3</v>
      </c>
    </row>
    <row r="6" spans="1:5" ht="12.75" customHeight="1">
      <c r="A6" s="155"/>
      <c r="B6" s="284"/>
      <c r="C6" s="285"/>
      <c r="D6" s="100"/>
      <c r="E6" s="285"/>
    </row>
    <row r="7" spans="1:5" ht="24.75" customHeight="1">
      <c r="A7" s="136"/>
      <c r="E7" s="298" t="s">
        <v>56</v>
      </c>
    </row>
    <row r="8" ht="15">
      <c r="A8" s="136"/>
    </row>
    <row r="9" spans="1:6" ht="15">
      <c r="A9" s="40" t="s">
        <v>57</v>
      </c>
      <c r="B9" s="37">
        <v>3</v>
      </c>
      <c r="C9" s="162">
        <f>204934+325</f>
        <v>205259</v>
      </c>
      <c r="D9" s="118"/>
      <c r="E9" s="162">
        <v>182396</v>
      </c>
      <c r="F9" s="176"/>
    </row>
    <row r="10" spans="1:7" ht="15">
      <c r="A10" s="40" t="s">
        <v>58</v>
      </c>
      <c r="B10" s="37">
        <v>4</v>
      </c>
      <c r="C10" s="162">
        <v>4500</v>
      </c>
      <c r="D10" s="162"/>
      <c r="E10" s="162">
        <v>4065</v>
      </c>
      <c r="F10" s="141"/>
      <c r="G10" s="142"/>
    </row>
    <row r="11" spans="1:7" ht="16.5" customHeight="1">
      <c r="A11" s="39" t="s">
        <v>59</v>
      </c>
      <c r="C11" s="162">
        <v>6451</v>
      </c>
      <c r="D11" s="162"/>
      <c r="E11" s="162">
        <v>-283</v>
      </c>
      <c r="F11" s="141"/>
      <c r="G11" s="142"/>
    </row>
    <row r="12" spans="1:7" ht="15">
      <c r="A12" s="40" t="s">
        <v>60</v>
      </c>
      <c r="B12" s="130">
        <v>5</v>
      </c>
      <c r="C12" s="162">
        <v>-68983</v>
      </c>
      <c r="D12" s="162"/>
      <c r="E12" s="162">
        <v>-61918</v>
      </c>
      <c r="F12" s="141"/>
      <c r="G12" s="142"/>
    </row>
    <row r="13" spans="1:7" ht="15">
      <c r="A13" s="40" t="s">
        <v>61</v>
      </c>
      <c r="B13" s="37">
        <v>6</v>
      </c>
      <c r="C13" s="162">
        <v>-38769</v>
      </c>
      <c r="D13" s="162"/>
      <c r="E13" s="162">
        <v>-36486</v>
      </c>
      <c r="F13" s="141"/>
      <c r="G13" s="142"/>
    </row>
    <row r="14" spans="1:7" ht="15">
      <c r="A14" s="40" t="s">
        <v>62</v>
      </c>
      <c r="B14" s="37">
        <v>7</v>
      </c>
      <c r="C14" s="162">
        <f>-43814+10</f>
        <v>-43804</v>
      </c>
      <c r="D14" s="162"/>
      <c r="E14" s="162">
        <v>-38263</v>
      </c>
      <c r="F14" s="141"/>
      <c r="G14" s="142"/>
    </row>
    <row r="15" spans="1:7" ht="15">
      <c r="A15" s="40" t="s">
        <v>63</v>
      </c>
      <c r="B15" s="37" t="s">
        <v>2</v>
      </c>
      <c r="C15" s="162">
        <v>-16238</v>
      </c>
      <c r="D15" s="162"/>
      <c r="E15" s="162">
        <v>-15486</v>
      </c>
      <c r="F15" s="141"/>
      <c r="G15" s="142"/>
    </row>
    <row r="16" spans="1:7" ht="15">
      <c r="A16" s="40" t="s">
        <v>64</v>
      </c>
      <c r="B16" s="37">
        <v>8</v>
      </c>
      <c r="C16" s="162">
        <f>-6553-16</f>
        <v>-6569</v>
      </c>
      <c r="D16" s="162"/>
      <c r="E16" s="162">
        <v>-5662</v>
      </c>
      <c r="F16" s="141"/>
      <c r="G16" s="142"/>
    </row>
    <row r="17" spans="1:7" ht="15">
      <c r="A17" s="98" t="s">
        <v>65</v>
      </c>
      <c r="C17" s="164">
        <f>SUM(C9:C16)</f>
        <v>41847</v>
      </c>
      <c r="D17" s="118"/>
      <c r="E17" s="164">
        <f>SUM(E9:E16)</f>
        <v>28363</v>
      </c>
      <c r="F17" s="141"/>
      <c r="G17" s="142"/>
    </row>
    <row r="18" spans="1:5" ht="15">
      <c r="A18" s="40"/>
      <c r="C18" s="165"/>
      <c r="D18" s="118"/>
      <c r="E18" s="165"/>
    </row>
    <row r="19" spans="1:5" ht="15">
      <c r="A19" s="40" t="s">
        <v>66</v>
      </c>
      <c r="B19" s="37">
        <v>10</v>
      </c>
      <c r="C19" s="184">
        <f>-3913-1367</f>
        <v>-5280</v>
      </c>
      <c r="D19" s="118"/>
      <c r="E19" s="184">
        <v>-5633</v>
      </c>
    </row>
    <row r="20" spans="1:5" ht="15">
      <c r="A20" s="40"/>
      <c r="C20" s="165"/>
      <c r="D20" s="118"/>
      <c r="E20" s="165"/>
    </row>
    <row r="21" spans="1:5" ht="15">
      <c r="A21" s="40" t="s">
        <v>67</v>
      </c>
      <c r="B21" s="37">
        <v>11</v>
      </c>
      <c r="C21" s="162">
        <v>11927</v>
      </c>
      <c r="D21" s="162"/>
      <c r="E21" s="162">
        <v>22233</v>
      </c>
    </row>
    <row r="22" spans="1:5" ht="15">
      <c r="A22" s="40" t="s">
        <v>67</v>
      </c>
      <c r="B22" s="37">
        <v>12</v>
      </c>
      <c r="C22" s="162">
        <v>-2096</v>
      </c>
      <c r="D22" s="162"/>
      <c r="E22" s="162">
        <v>-2518</v>
      </c>
    </row>
    <row r="23" spans="1:5" ht="15">
      <c r="A23" s="122" t="s">
        <v>68</v>
      </c>
      <c r="C23" s="164">
        <f>C21+C22</f>
        <v>9831</v>
      </c>
      <c r="D23" s="123"/>
      <c r="E23" s="164">
        <f>E21+E22</f>
        <v>19715</v>
      </c>
    </row>
    <row r="24" spans="1:5" ht="15">
      <c r="A24" s="101"/>
      <c r="C24" s="165"/>
      <c r="D24" s="118"/>
      <c r="E24" s="165"/>
    </row>
    <row r="25" spans="1:5" ht="15">
      <c r="A25" s="98" t="s">
        <v>69</v>
      </c>
      <c r="C25" s="166">
        <f>C17+C23+C19</f>
        <v>46398</v>
      </c>
      <c r="D25" s="118"/>
      <c r="E25" s="166">
        <f>E17+E23+E19</f>
        <v>42445</v>
      </c>
    </row>
    <row r="26" spans="1:5" ht="15">
      <c r="A26" s="98"/>
      <c r="C26" s="167"/>
      <c r="D26" s="118"/>
      <c r="E26" s="167"/>
    </row>
    <row r="27" spans="1:5" ht="15">
      <c r="A27" s="40" t="s">
        <v>70</v>
      </c>
      <c r="B27" s="37">
        <v>13</v>
      </c>
      <c r="C27" s="162">
        <f>-4154-1-4</f>
        <v>-4159</v>
      </c>
      <c r="D27" s="162"/>
      <c r="E27" s="162">
        <v>-4098</v>
      </c>
    </row>
    <row r="28" spans="1:5" ht="15">
      <c r="A28" s="98"/>
      <c r="B28" s="35"/>
      <c r="C28" s="170"/>
      <c r="D28" s="119"/>
      <c r="E28" s="170"/>
    </row>
    <row r="29" spans="1:7" ht="15">
      <c r="A29" s="98" t="s">
        <v>71</v>
      </c>
      <c r="B29" s="181"/>
      <c r="C29" s="166">
        <f>C25+C27</f>
        <v>42239</v>
      </c>
      <c r="D29" s="119"/>
      <c r="E29" s="166">
        <f>E25+E27</f>
        <v>38347</v>
      </c>
      <c r="F29" s="141"/>
      <c r="G29" s="142"/>
    </row>
    <row r="30" spans="1:5" ht="15">
      <c r="A30" s="98"/>
      <c r="B30" s="35"/>
      <c r="C30" s="156"/>
      <c r="D30" s="35"/>
      <c r="E30" s="156"/>
    </row>
    <row r="31" spans="1:5" ht="15">
      <c r="A31" s="121" t="s">
        <v>72</v>
      </c>
      <c r="B31" s="153"/>
      <c r="C31" s="175"/>
      <c r="D31" s="158"/>
      <c r="E31" s="175"/>
    </row>
    <row r="32" spans="1:5" ht="30.75" thickBot="1">
      <c r="A32" s="149" t="s">
        <v>73</v>
      </c>
      <c r="B32" s="153"/>
      <c r="C32" s="185"/>
      <c r="D32" s="126"/>
      <c r="E32" s="185"/>
    </row>
    <row r="33" spans="1:10" ht="15.75" thickBot="1">
      <c r="A33" s="299" t="s">
        <v>74</v>
      </c>
      <c r="B33" s="37" t="s">
        <v>5</v>
      </c>
      <c r="C33" s="186">
        <v>-42</v>
      </c>
      <c r="D33" s="187"/>
      <c r="E33" s="186">
        <v>2629</v>
      </c>
      <c r="H33" s="141"/>
      <c r="J33" s="141"/>
    </row>
    <row r="34" spans="1:5" ht="15.75" thickBot="1">
      <c r="A34" s="299" t="s">
        <v>75</v>
      </c>
      <c r="B34" s="37">
        <v>32</v>
      </c>
      <c r="C34" s="188">
        <f>-487-10</f>
        <v>-497</v>
      </c>
      <c r="D34" s="188"/>
      <c r="E34" s="188">
        <v>-134</v>
      </c>
    </row>
    <row r="35" spans="1:5" ht="15.75" thickBot="1">
      <c r="A35" s="299" t="s">
        <v>76</v>
      </c>
      <c r="B35" s="37">
        <v>13</v>
      </c>
      <c r="C35" s="184">
        <v>4</v>
      </c>
      <c r="D35" s="188"/>
      <c r="E35" s="184">
        <v>-263</v>
      </c>
    </row>
    <row r="36" spans="1:5" ht="15.75" thickBot="1">
      <c r="A36" s="127"/>
      <c r="B36" s="153"/>
      <c r="C36" s="189">
        <f>SUM(C33:C35)</f>
        <v>-535</v>
      </c>
      <c r="D36" s="126"/>
      <c r="E36" s="189">
        <f>SUM(E33:E35)</f>
        <v>2232</v>
      </c>
    </row>
    <row r="37" spans="1:8" ht="15.75" thickBot="1">
      <c r="A37" s="301" t="s">
        <v>77</v>
      </c>
      <c r="B37" s="153"/>
      <c r="C37" s="157"/>
      <c r="D37" s="128"/>
      <c r="E37" s="157"/>
      <c r="H37" s="141"/>
    </row>
    <row r="38" spans="1:8" ht="15">
      <c r="A38" s="300" t="s">
        <v>78</v>
      </c>
      <c r="C38" s="162">
        <v>1284</v>
      </c>
      <c r="D38" s="162"/>
      <c r="E38" s="162">
        <v>1515</v>
      </c>
      <c r="H38" s="141"/>
    </row>
    <row r="39" spans="1:5" ht="15">
      <c r="A39" s="124"/>
      <c r="B39" s="93"/>
      <c r="C39" s="160">
        <f>SUM(C38:C38)</f>
        <v>1284</v>
      </c>
      <c r="D39" s="126"/>
      <c r="E39" s="160">
        <f>SUM(E38:E38)</f>
        <v>1515</v>
      </c>
    </row>
    <row r="40" spans="1:5" ht="15">
      <c r="A40" s="124" t="s">
        <v>79</v>
      </c>
      <c r="B40" s="37">
        <v>14</v>
      </c>
      <c r="C40" s="161">
        <f>C36+C39</f>
        <v>749</v>
      </c>
      <c r="D40" s="148"/>
      <c r="E40" s="161">
        <f>E36+E39</f>
        <v>3747</v>
      </c>
    </row>
    <row r="41" spans="1:5" ht="15">
      <c r="A41" s="124"/>
      <c r="B41" s="93"/>
      <c r="C41" s="158"/>
      <c r="D41" s="148"/>
      <c r="E41" s="158"/>
    </row>
    <row r="42" spans="1:5" ht="15.75" thickBot="1">
      <c r="A42" s="124" t="s">
        <v>80</v>
      </c>
      <c r="B42" s="153"/>
      <c r="C42" s="168">
        <f>C29+C40</f>
        <v>42988</v>
      </c>
      <c r="D42" s="148"/>
      <c r="E42" s="168">
        <f>E29+E40</f>
        <v>42094</v>
      </c>
    </row>
    <row r="43" spans="1:5" ht="15.75" thickTop="1">
      <c r="A43" s="129"/>
      <c r="B43" s="153"/>
      <c r="C43" s="159"/>
      <c r="D43" s="125"/>
      <c r="E43" s="159"/>
    </row>
    <row r="44" spans="1:5" ht="15">
      <c r="A44" s="40" t="s">
        <v>81</v>
      </c>
      <c r="B44" s="37">
        <v>28</v>
      </c>
      <c r="C44" s="193">
        <v>0.33</v>
      </c>
      <c r="D44" s="194"/>
      <c r="E44" s="193">
        <v>0.29</v>
      </c>
    </row>
    <row r="45" ht="15">
      <c r="A45" s="57"/>
    </row>
    <row r="46" spans="1:3" ht="15">
      <c r="A46" s="116" t="s">
        <v>82</v>
      </c>
      <c r="C46" s="182"/>
    </row>
    <row r="49" spans="1:3" ht="15">
      <c r="A49" s="12" t="s">
        <v>83</v>
      </c>
      <c r="C49" s="35"/>
    </row>
    <row r="50" ht="15">
      <c r="A50" s="81" t="s">
        <v>25</v>
      </c>
    </row>
    <row r="52" ht="15">
      <c r="A52" s="12" t="s">
        <v>84</v>
      </c>
    </row>
    <row r="53" ht="15">
      <c r="A53" s="81" t="s">
        <v>27</v>
      </c>
    </row>
    <row r="54" ht="15">
      <c r="A54" s="81"/>
    </row>
    <row r="55" ht="15">
      <c r="A55" s="92" t="s">
        <v>85</v>
      </c>
    </row>
    <row r="56" ht="15">
      <c r="A56" s="178" t="s">
        <v>86</v>
      </c>
    </row>
    <row r="57" ht="15">
      <c r="A57" s="178"/>
    </row>
    <row r="58" ht="15">
      <c r="A58" s="241"/>
    </row>
    <row r="60" ht="15">
      <c r="A60" s="94"/>
    </row>
    <row r="63" ht="15">
      <c r="A63" s="261"/>
    </row>
  </sheetData>
  <sheetProtection/>
  <mergeCells count="5">
    <mergeCell ref="A1:E1"/>
    <mergeCell ref="B5:B6"/>
    <mergeCell ref="E5:E6"/>
    <mergeCell ref="C5:C6"/>
    <mergeCell ref="A2:G2"/>
  </mergeCells>
  <printOptions/>
  <pageMargins left="0.75" right="0.15748031496062992" top="0.4330708661417323" bottom="0.2755905511811024" header="0.2755905511811024" footer="0.15748031496062992"/>
  <pageSetup blackAndWhite="1" firstPageNumber="1" useFirstPageNumber="1" horizontalDpi="600" verticalDpi="600" orientation="portrait" paperSize="9" scale="85" r:id="rId1"/>
  <headerFooter alignWithMargins="0">
    <oddFooter>&amp;C&amp;"Times New Roman,Italic"&amp;9This is a translation from Bulgarian of the separate financial statements of Sopharma AD for year 2017.&amp;R1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4"/>
  <sheetViews>
    <sheetView view="pageBreakPreview" zoomScaleSheetLayoutView="100" zoomScalePageLayoutView="145" workbookViewId="0" topLeftCell="A37">
      <selection activeCell="A14" sqref="A14"/>
    </sheetView>
  </sheetViews>
  <sheetFormatPr defaultColWidth="9.140625" defaultRowHeight="12.75"/>
  <cols>
    <col min="1" max="1" width="60.140625" style="85" customWidth="1"/>
    <col min="2" max="2" width="10.421875" style="85" customWidth="1"/>
    <col min="3" max="3" width="12.00390625" style="85" customWidth="1"/>
    <col min="4" max="4" width="1.7109375" style="85" customWidth="1"/>
    <col min="5" max="5" width="12.57421875" style="85" customWidth="1"/>
    <col min="6" max="6" width="1.28515625" style="85" customWidth="1"/>
    <col min="7" max="7" width="13.421875" style="85" customWidth="1"/>
    <col min="8" max="16384" width="9.140625" style="85" customWidth="1"/>
  </cols>
  <sheetData>
    <row r="1" spans="1:7" ht="14.25">
      <c r="A1" s="31" t="s">
        <v>53</v>
      </c>
      <c r="B1" s="95"/>
      <c r="C1" s="95"/>
      <c r="D1" s="95"/>
      <c r="E1" s="31"/>
      <c r="F1" s="31"/>
      <c r="G1" s="180"/>
    </row>
    <row r="2" spans="1:6" ht="14.25">
      <c r="A2" s="32" t="s">
        <v>87</v>
      </c>
      <c r="B2" s="96"/>
      <c r="C2" s="96"/>
      <c r="D2" s="96"/>
      <c r="E2" s="32"/>
      <c r="F2" s="32"/>
    </row>
    <row r="3" spans="1:6" ht="14.25">
      <c r="A3" s="32" t="s">
        <v>90</v>
      </c>
      <c r="B3" s="97"/>
      <c r="C3" s="97"/>
      <c r="D3" s="97"/>
      <c r="E3" s="16"/>
      <c r="F3" s="16"/>
    </row>
    <row r="4" spans="1:7" ht="26.25" customHeight="1">
      <c r="A4" s="102"/>
      <c r="B4" s="284" t="s">
        <v>55</v>
      </c>
      <c r="C4" s="285" t="s">
        <v>88</v>
      </c>
      <c r="D4" s="100"/>
      <c r="E4" s="285" t="s">
        <v>89</v>
      </c>
      <c r="F4" s="190"/>
      <c r="G4" s="285" t="s">
        <v>91</v>
      </c>
    </row>
    <row r="5" spans="2:7" ht="12" customHeight="1">
      <c r="B5" s="284"/>
      <c r="C5" s="288"/>
      <c r="D5" s="100"/>
      <c r="E5" s="288"/>
      <c r="F5" s="151"/>
      <c r="G5" s="288"/>
    </row>
    <row r="6" spans="2:7" ht="15.75" customHeight="1">
      <c r="B6" s="133"/>
      <c r="C6" s="151"/>
      <c r="D6" s="100"/>
      <c r="E6" s="183" t="s">
        <v>56</v>
      </c>
      <c r="F6" s="183"/>
      <c r="G6" s="183" t="s">
        <v>56</v>
      </c>
    </row>
    <row r="7" spans="1:7" ht="14.25">
      <c r="A7" s="32" t="s">
        <v>92</v>
      </c>
      <c r="B7" s="38"/>
      <c r="C7" s="38"/>
      <c r="D7" s="38"/>
      <c r="E7" s="38"/>
      <c r="F7" s="38"/>
      <c r="G7" s="38"/>
    </row>
    <row r="8" spans="1:7" ht="14.25">
      <c r="A8" s="32" t="s">
        <v>93</v>
      </c>
      <c r="B8" s="34"/>
      <c r="C8" s="34"/>
      <c r="D8" s="34"/>
      <c r="E8" s="34"/>
      <c r="F8" s="34"/>
      <c r="G8" s="34"/>
    </row>
    <row r="9" spans="1:7" ht="14.25">
      <c r="A9" s="16" t="s">
        <v>94</v>
      </c>
      <c r="B9" s="41">
        <v>15</v>
      </c>
      <c r="C9" s="72">
        <v>223097</v>
      </c>
      <c r="D9" s="41"/>
      <c r="E9" s="72">
        <v>225470</v>
      </c>
      <c r="F9" s="72"/>
      <c r="G9" s="72">
        <v>228805</v>
      </c>
    </row>
    <row r="10" spans="1:7" ht="15">
      <c r="A10" s="21" t="s">
        <v>95</v>
      </c>
      <c r="B10" s="41">
        <v>16</v>
      </c>
      <c r="C10" s="72">
        <v>6471</v>
      </c>
      <c r="D10" s="41"/>
      <c r="E10" s="72">
        <v>6280</v>
      </c>
      <c r="F10" s="72"/>
      <c r="G10" s="72">
        <v>7016</v>
      </c>
    </row>
    <row r="11" spans="1:7" ht="14.25">
      <c r="A11" s="16" t="s">
        <v>96</v>
      </c>
      <c r="B11" s="41">
        <v>17</v>
      </c>
      <c r="C11" s="72">
        <v>24799</v>
      </c>
      <c r="D11" s="41"/>
      <c r="E11" s="72">
        <f>22452+388</f>
        <v>22840</v>
      </c>
      <c r="F11" s="72"/>
      <c r="G11" s="72">
        <v>22160</v>
      </c>
    </row>
    <row r="12" spans="1:7" ht="15">
      <c r="A12" s="21" t="s">
        <v>97</v>
      </c>
      <c r="B12" s="41">
        <v>18</v>
      </c>
      <c r="C12" s="72">
        <v>120145</v>
      </c>
      <c r="D12" s="41"/>
      <c r="E12" s="72">
        <v>115442</v>
      </c>
      <c r="F12" s="72"/>
      <c r="G12" s="72">
        <v>111836</v>
      </c>
    </row>
    <row r="13" spans="1:7" ht="15">
      <c r="A13" s="302" t="s">
        <v>98</v>
      </c>
      <c r="B13" s="41">
        <v>19</v>
      </c>
      <c r="C13" s="72">
        <v>7740</v>
      </c>
      <c r="D13" s="41"/>
      <c r="E13" s="72">
        <v>5219</v>
      </c>
      <c r="F13" s="72"/>
      <c r="G13" s="192">
        <v>0</v>
      </c>
    </row>
    <row r="14" spans="1:7" ht="15">
      <c r="A14" s="21" t="s">
        <v>99</v>
      </c>
      <c r="B14" s="41">
        <v>20</v>
      </c>
      <c r="C14" s="72">
        <v>7206</v>
      </c>
      <c r="D14" s="41"/>
      <c r="E14" s="72">
        <v>5229</v>
      </c>
      <c r="F14" s="72"/>
      <c r="G14" s="72">
        <v>5512</v>
      </c>
    </row>
    <row r="15" spans="1:7" ht="30">
      <c r="A15" s="144" t="s">
        <v>100</v>
      </c>
      <c r="B15" s="41">
        <v>21</v>
      </c>
      <c r="C15" s="72">
        <v>21583</v>
      </c>
      <c r="D15" s="41"/>
      <c r="E15" s="72">
        <v>11047</v>
      </c>
      <c r="F15" s="72"/>
      <c r="G15" s="72">
        <v>20541</v>
      </c>
    </row>
    <row r="16" spans="1:7" ht="15">
      <c r="A16" s="144" t="s">
        <v>101</v>
      </c>
      <c r="B16" s="41">
        <v>22</v>
      </c>
      <c r="C16" s="72">
        <v>4210</v>
      </c>
      <c r="D16" s="41"/>
      <c r="E16" s="72">
        <v>3714</v>
      </c>
      <c r="F16" s="72"/>
      <c r="G16" s="72">
        <v>3257</v>
      </c>
    </row>
    <row r="17" spans="1:7" ht="14.25">
      <c r="A17" s="14"/>
      <c r="B17" s="172"/>
      <c r="C17" s="74">
        <f>SUM(C9:C16)</f>
        <v>415251</v>
      </c>
      <c r="D17" s="34"/>
      <c r="E17" s="74">
        <f>SUM(E9:E16)</f>
        <v>395241</v>
      </c>
      <c r="F17" s="75"/>
      <c r="G17" s="74">
        <f>SUM(G9:G16)</f>
        <v>399127</v>
      </c>
    </row>
    <row r="18" spans="1:7" ht="14.25" customHeight="1">
      <c r="A18" s="32" t="s">
        <v>102</v>
      </c>
      <c r="B18" s="34"/>
      <c r="C18" s="73"/>
      <c r="D18" s="34"/>
      <c r="E18" s="73"/>
      <c r="F18" s="73"/>
      <c r="G18" s="73"/>
    </row>
    <row r="19" spans="1:7" ht="14.25">
      <c r="A19" s="16" t="s">
        <v>103</v>
      </c>
      <c r="B19" s="41">
        <v>23</v>
      </c>
      <c r="C19" s="72">
        <f>66449-16</f>
        <v>66433</v>
      </c>
      <c r="D19" s="41"/>
      <c r="E19" s="72">
        <v>61711</v>
      </c>
      <c r="F19" s="72"/>
      <c r="G19" s="72">
        <v>67902</v>
      </c>
    </row>
    <row r="20" spans="1:7" ht="14.25">
      <c r="A20" s="16" t="s">
        <v>104</v>
      </c>
      <c r="B20" s="41">
        <v>24</v>
      </c>
      <c r="C20" s="72">
        <v>74920</v>
      </c>
      <c r="D20" s="41"/>
      <c r="E20" s="72">
        <v>73596</v>
      </c>
      <c r="F20" s="72"/>
      <c r="G20" s="72">
        <v>80980</v>
      </c>
    </row>
    <row r="21" spans="1:7" ht="14.25">
      <c r="A21" s="16" t="s">
        <v>105</v>
      </c>
      <c r="B21" s="41">
        <v>25</v>
      </c>
      <c r="C21" s="72">
        <f>22527</f>
        <v>22527</v>
      </c>
      <c r="D21" s="41"/>
      <c r="E21" s="72">
        <v>25411</v>
      </c>
      <c r="F21" s="72"/>
      <c r="G21" s="72">
        <v>24069</v>
      </c>
    </row>
    <row r="22" spans="1:7" ht="14.25">
      <c r="A22" s="303" t="s">
        <v>106</v>
      </c>
      <c r="B22" s="41" t="s">
        <v>6</v>
      </c>
      <c r="C22" s="72">
        <f>3506-305</f>
        <v>3201</v>
      </c>
      <c r="D22" s="41"/>
      <c r="E22" s="72">
        <v>2445</v>
      </c>
      <c r="F22" s="72"/>
      <c r="G22" s="72">
        <v>2481</v>
      </c>
    </row>
    <row r="23" spans="1:7" ht="14.25">
      <c r="A23" s="14" t="s">
        <v>107</v>
      </c>
      <c r="B23" s="41" t="s">
        <v>7</v>
      </c>
      <c r="C23" s="195">
        <f>4756+1</f>
        <v>4757</v>
      </c>
      <c r="D23" s="41"/>
      <c r="E23" s="72">
        <v>5336</v>
      </c>
      <c r="F23" s="72"/>
      <c r="G23" s="72">
        <v>5120</v>
      </c>
    </row>
    <row r="24" spans="1:7" ht="14.25">
      <c r="A24" s="16" t="s">
        <v>108</v>
      </c>
      <c r="B24" s="41">
        <v>27</v>
      </c>
      <c r="C24" s="72">
        <v>3216</v>
      </c>
      <c r="D24" s="41"/>
      <c r="E24" s="72">
        <v>9275</v>
      </c>
      <c r="F24" s="72"/>
      <c r="G24" s="72">
        <v>5954</v>
      </c>
    </row>
    <row r="25" spans="1:7" ht="14.25">
      <c r="A25" s="32"/>
      <c r="B25" s="34"/>
      <c r="C25" s="74">
        <f>SUM(C19:C24)</f>
        <v>175054</v>
      </c>
      <c r="D25" s="34"/>
      <c r="E25" s="74">
        <f>SUM(E19:E24)</f>
        <v>177774</v>
      </c>
      <c r="F25" s="75"/>
      <c r="G25" s="74">
        <f>SUM(G19:G24)</f>
        <v>186506</v>
      </c>
    </row>
    <row r="26" spans="1:7" ht="14.25">
      <c r="A26" s="32"/>
      <c r="B26" s="34"/>
      <c r="C26" s="75"/>
      <c r="D26" s="34"/>
      <c r="E26" s="75"/>
      <c r="F26" s="75"/>
      <c r="G26" s="75"/>
    </row>
    <row r="27" spans="1:7" ht="15.75" customHeight="1" thickBot="1">
      <c r="A27" s="32" t="s">
        <v>109</v>
      </c>
      <c r="B27" s="172"/>
      <c r="C27" s="76">
        <f>SUM(C17+C25)</f>
        <v>590305</v>
      </c>
      <c r="D27" s="34"/>
      <c r="E27" s="76">
        <f>SUM(E17+E25)</f>
        <v>573015</v>
      </c>
      <c r="F27" s="75"/>
      <c r="G27" s="76">
        <f>SUM(G17+G25)</f>
        <v>585633</v>
      </c>
    </row>
    <row r="28" spans="1:7" ht="15" thickTop="1">
      <c r="A28" s="16"/>
      <c r="B28" s="41"/>
      <c r="C28" s="73"/>
      <c r="D28" s="41"/>
      <c r="E28" s="73"/>
      <c r="F28" s="73"/>
      <c r="G28" s="73"/>
    </row>
    <row r="29" spans="1:7" ht="15.75" customHeight="1">
      <c r="A29" s="32" t="s">
        <v>110</v>
      </c>
      <c r="B29" s="38"/>
      <c r="C29" s="103"/>
      <c r="D29" s="38"/>
      <c r="E29" s="103"/>
      <c r="F29" s="103"/>
      <c r="G29" s="103"/>
    </row>
    <row r="30" spans="1:7" ht="17.25" customHeight="1">
      <c r="A30" s="104" t="s">
        <v>111</v>
      </c>
      <c r="B30" s="38"/>
      <c r="C30" s="103"/>
      <c r="D30" s="38"/>
      <c r="E30" s="103"/>
      <c r="F30" s="103"/>
      <c r="G30" s="103"/>
    </row>
    <row r="31" spans="1:7" ht="14.25">
      <c r="A31" s="16" t="s">
        <v>112</v>
      </c>
      <c r="B31" s="87"/>
      <c r="C31" s="143">
        <v>134798</v>
      </c>
      <c r="D31" s="87"/>
      <c r="E31" s="143">
        <v>134798</v>
      </c>
      <c r="F31" s="143"/>
      <c r="G31" s="143">
        <v>134798</v>
      </c>
    </row>
    <row r="32" spans="1:7" ht="14.25">
      <c r="A32" s="16" t="s">
        <v>113</v>
      </c>
      <c r="B32" s="87"/>
      <c r="C32" s="143">
        <v>-33834</v>
      </c>
      <c r="D32" s="87"/>
      <c r="E32" s="143">
        <v>-18809</v>
      </c>
      <c r="F32" s="143"/>
      <c r="G32" s="143">
        <v>-17704</v>
      </c>
    </row>
    <row r="33" spans="1:7" ht="14.25">
      <c r="A33" s="16" t="s">
        <v>114</v>
      </c>
      <c r="B33" s="87"/>
      <c r="C33" s="143">
        <v>330683</v>
      </c>
      <c r="D33" s="87"/>
      <c r="E33" s="143">
        <v>304403</v>
      </c>
      <c r="F33" s="143"/>
      <c r="G33" s="143">
        <v>284227</v>
      </c>
    </row>
    <row r="34" spans="1:8" ht="14.25">
      <c r="A34" s="16" t="s">
        <v>115</v>
      </c>
      <c r="B34" s="87"/>
      <c r="C34" s="143">
        <f>46691-4</f>
        <v>46687</v>
      </c>
      <c r="D34" s="87"/>
      <c r="E34" s="143">
        <v>43023</v>
      </c>
      <c r="F34" s="143"/>
      <c r="G34" s="143">
        <v>41269</v>
      </c>
      <c r="H34" s="120"/>
    </row>
    <row r="35" spans="1:7" ht="14.25">
      <c r="A35" s="32"/>
      <c r="B35" s="38">
        <v>28</v>
      </c>
      <c r="C35" s="77">
        <f>SUM(C31:C34)</f>
        <v>478334</v>
      </c>
      <c r="D35" s="41"/>
      <c r="E35" s="77">
        <f>SUM(E31:E34)</f>
        <v>463415</v>
      </c>
      <c r="F35" s="78"/>
      <c r="G35" s="77">
        <f>SUM(G31:G34)</f>
        <v>442590</v>
      </c>
    </row>
    <row r="36" spans="1:7" ht="14.25">
      <c r="A36" s="104" t="s">
        <v>116</v>
      </c>
      <c r="B36" s="34"/>
      <c r="C36" s="73"/>
      <c r="D36" s="34"/>
      <c r="E36" s="73"/>
      <c r="F36" s="73"/>
      <c r="G36" s="73"/>
    </row>
    <row r="37" spans="1:7" ht="14.25">
      <c r="A37" s="32" t="s">
        <v>117</v>
      </c>
      <c r="B37" s="87"/>
      <c r="C37" s="73"/>
      <c r="D37" s="87"/>
      <c r="E37" s="73"/>
      <c r="F37" s="73"/>
      <c r="G37" s="73"/>
    </row>
    <row r="38" spans="1:7" ht="14.25">
      <c r="A38" s="16" t="s">
        <v>118</v>
      </c>
      <c r="B38" s="87">
        <v>29</v>
      </c>
      <c r="C38" s="72">
        <v>16691</v>
      </c>
      <c r="D38" s="87"/>
      <c r="E38" s="143">
        <v>24064</v>
      </c>
      <c r="F38" s="143"/>
      <c r="G38" s="143">
        <v>31315</v>
      </c>
    </row>
    <row r="39" spans="1:7" ht="15">
      <c r="A39" s="21" t="s">
        <v>119</v>
      </c>
      <c r="B39" s="87">
        <v>30</v>
      </c>
      <c r="C39" s="72">
        <v>6553</v>
      </c>
      <c r="D39" s="87"/>
      <c r="E39" s="143">
        <v>6570</v>
      </c>
      <c r="F39" s="143"/>
      <c r="G39" s="143">
        <v>5600</v>
      </c>
    </row>
    <row r="40" spans="1:7" ht="15">
      <c r="A40" s="154" t="s">
        <v>120</v>
      </c>
      <c r="B40" s="87">
        <v>31</v>
      </c>
      <c r="C40" s="72">
        <v>5478</v>
      </c>
      <c r="D40" s="87"/>
      <c r="E40" s="143">
        <v>5986</v>
      </c>
      <c r="F40" s="143"/>
      <c r="G40" s="143">
        <v>6500</v>
      </c>
    </row>
    <row r="41" spans="1:9" ht="14.25">
      <c r="A41" s="16" t="s">
        <v>121</v>
      </c>
      <c r="B41" s="87">
        <v>32</v>
      </c>
      <c r="C41" s="72">
        <v>3624</v>
      </c>
      <c r="D41" s="87"/>
      <c r="E41" s="143">
        <v>2930</v>
      </c>
      <c r="F41" s="143"/>
      <c r="G41" s="143">
        <v>2669</v>
      </c>
      <c r="I41" s="120"/>
    </row>
    <row r="42" spans="1:9" ht="15">
      <c r="A42" s="22" t="s">
        <v>122</v>
      </c>
      <c r="B42" s="87"/>
      <c r="C42" s="192">
        <v>0</v>
      </c>
      <c r="D42" s="87"/>
      <c r="E42" s="143">
        <v>0</v>
      </c>
      <c r="F42" s="143"/>
      <c r="G42" s="143">
        <v>3</v>
      </c>
      <c r="I42" s="120"/>
    </row>
    <row r="43" spans="1:7" ht="14.25">
      <c r="A43" s="14"/>
      <c r="B43" s="34"/>
      <c r="C43" s="77">
        <f>SUM(C38:C41)</f>
        <v>32346</v>
      </c>
      <c r="D43" s="34"/>
      <c r="E43" s="77">
        <f>SUM(E38:E42)</f>
        <v>39550</v>
      </c>
      <c r="F43" s="78"/>
      <c r="G43" s="77">
        <f>SUM(G38:G42)</f>
        <v>46087</v>
      </c>
    </row>
    <row r="44" ht="8.25" customHeight="1"/>
    <row r="45" spans="1:7" ht="14.25">
      <c r="A45" s="32" t="s">
        <v>123</v>
      </c>
      <c r="B45" s="105"/>
      <c r="C45" s="106"/>
      <c r="D45" s="105"/>
      <c r="E45" s="106"/>
      <c r="F45" s="106"/>
      <c r="G45" s="106"/>
    </row>
    <row r="46" spans="1:7" ht="15">
      <c r="A46" s="22" t="s">
        <v>124</v>
      </c>
      <c r="B46" s="41">
        <v>33</v>
      </c>
      <c r="C46" s="72">
        <v>53088</v>
      </c>
      <c r="D46" s="41"/>
      <c r="E46" s="143">
        <v>48291</v>
      </c>
      <c r="F46" s="143"/>
      <c r="G46" s="143">
        <v>69141</v>
      </c>
    </row>
    <row r="47" spans="1:7" ht="15">
      <c r="A47" s="22" t="s">
        <v>125</v>
      </c>
      <c r="B47" s="41">
        <v>29</v>
      </c>
      <c r="C47" s="72">
        <v>7392</v>
      </c>
      <c r="D47" s="41"/>
      <c r="E47" s="143">
        <v>7461</v>
      </c>
      <c r="F47" s="143"/>
      <c r="G47" s="143">
        <v>7656</v>
      </c>
    </row>
    <row r="48" spans="1:7" ht="15">
      <c r="A48" s="22" t="s">
        <v>126</v>
      </c>
      <c r="B48" s="41">
        <v>34</v>
      </c>
      <c r="C48" s="72">
        <v>7569</v>
      </c>
      <c r="D48" s="41"/>
      <c r="E48" s="143">
        <v>5767</v>
      </c>
      <c r="F48" s="143"/>
      <c r="G48" s="143">
        <v>9273</v>
      </c>
    </row>
    <row r="49" spans="1:7" ht="15">
      <c r="A49" s="22" t="s">
        <v>127</v>
      </c>
      <c r="B49" s="41">
        <v>35</v>
      </c>
      <c r="C49" s="72">
        <v>1752</v>
      </c>
      <c r="D49" s="41"/>
      <c r="E49" s="143">
        <v>375</v>
      </c>
      <c r="F49" s="143"/>
      <c r="G49" s="143">
        <v>3099</v>
      </c>
    </row>
    <row r="50" spans="1:7" ht="15">
      <c r="A50" s="22" t="s">
        <v>128</v>
      </c>
      <c r="B50" s="41">
        <v>36</v>
      </c>
      <c r="C50" s="72">
        <f>1424+1+4</f>
        <v>1429</v>
      </c>
      <c r="D50" s="41"/>
      <c r="E50" s="143">
        <v>833</v>
      </c>
      <c r="F50" s="143"/>
      <c r="G50" s="143">
        <v>1137</v>
      </c>
    </row>
    <row r="51" spans="1:7" ht="16.5" customHeight="1">
      <c r="A51" s="56" t="s">
        <v>129</v>
      </c>
      <c r="B51" s="41">
        <v>37</v>
      </c>
      <c r="C51" s="72">
        <v>7172</v>
      </c>
      <c r="D51" s="41"/>
      <c r="E51" s="143">
        <v>5771</v>
      </c>
      <c r="F51" s="143"/>
      <c r="G51" s="143">
        <v>5098</v>
      </c>
    </row>
    <row r="52" spans="1:7" ht="15">
      <c r="A52" s="22" t="s">
        <v>130</v>
      </c>
      <c r="B52" s="41">
        <v>38</v>
      </c>
      <c r="C52" s="72">
        <f>1222+1</f>
        <v>1223</v>
      </c>
      <c r="D52" s="41"/>
      <c r="E52" s="143">
        <v>1552</v>
      </c>
      <c r="F52" s="143"/>
      <c r="G52" s="143">
        <v>1552</v>
      </c>
    </row>
    <row r="53" spans="1:7" ht="14.25">
      <c r="A53" s="32"/>
      <c r="B53" s="34"/>
      <c r="C53" s="77">
        <f>SUM(C46:C52)</f>
        <v>79625</v>
      </c>
      <c r="D53" s="34"/>
      <c r="E53" s="77">
        <f>SUM(E46:E52)</f>
        <v>70050</v>
      </c>
      <c r="F53" s="78"/>
      <c r="G53" s="77">
        <f>SUM(G46:G52)</f>
        <v>96956</v>
      </c>
    </row>
    <row r="54" spans="1:7" ht="6.75" customHeight="1">
      <c r="A54" s="32"/>
      <c r="B54" s="34"/>
      <c r="C54" s="78"/>
      <c r="D54" s="34"/>
      <c r="E54" s="78"/>
      <c r="F54" s="78"/>
      <c r="G54" s="78"/>
    </row>
    <row r="55" spans="1:7" ht="14.25">
      <c r="A55" s="104" t="s">
        <v>131</v>
      </c>
      <c r="B55" s="34"/>
      <c r="C55" s="79">
        <f>C43+C53</f>
        <v>111971</v>
      </c>
      <c r="D55" s="34"/>
      <c r="E55" s="79">
        <f>E43+E53</f>
        <v>109600</v>
      </c>
      <c r="F55" s="78"/>
      <c r="G55" s="79">
        <f>G43+G53</f>
        <v>143043</v>
      </c>
    </row>
    <row r="56" spans="1:7" ht="5.25" customHeight="1">
      <c r="A56" s="107"/>
      <c r="B56" s="34"/>
      <c r="C56" s="78"/>
      <c r="D56" s="34"/>
      <c r="E56" s="78"/>
      <c r="F56" s="78"/>
      <c r="G56" s="78"/>
    </row>
    <row r="57" spans="1:7" ht="15" thickBot="1">
      <c r="A57" s="32" t="s">
        <v>132</v>
      </c>
      <c r="B57" s="34"/>
      <c r="C57" s="80">
        <f>C35+C55</f>
        <v>590305</v>
      </c>
      <c r="D57" s="34"/>
      <c r="E57" s="80">
        <f>E35+E55</f>
        <v>573015</v>
      </c>
      <c r="F57" s="78"/>
      <c r="G57" s="80">
        <f>G35+G55</f>
        <v>585633</v>
      </c>
    </row>
    <row r="58" spans="1:6" ht="7.5" customHeight="1" thickTop="1">
      <c r="A58" s="16"/>
      <c r="B58" s="41"/>
      <c r="C58" s="147"/>
      <c r="D58" s="41"/>
      <c r="E58" s="147"/>
      <c r="F58" s="147"/>
    </row>
    <row r="59" spans="1:6" ht="7.5" customHeight="1">
      <c r="A59" s="16"/>
      <c r="B59" s="41"/>
      <c r="C59" s="147"/>
      <c r="D59" s="41"/>
      <c r="E59" s="147"/>
      <c r="F59" s="147"/>
    </row>
    <row r="60" spans="1:7" ht="15" customHeight="1">
      <c r="A60" s="113" t="str">
        <f>'IS'!A46</f>
        <v>Приложения на страницах с 5 до 112 являются неотъемлемой частью финансового отчета.</v>
      </c>
      <c r="B60" s="114"/>
      <c r="C60" s="177"/>
      <c r="D60" s="177"/>
      <c r="E60" s="177"/>
      <c r="F60" s="177"/>
      <c r="G60" s="177"/>
    </row>
    <row r="61" spans="1:6" ht="15">
      <c r="A61" s="113"/>
      <c r="B61" s="114"/>
      <c r="C61" s="117"/>
      <c r="D61" s="114"/>
      <c r="E61" s="117"/>
      <c r="F61" s="117"/>
    </row>
    <row r="62" spans="1:6" ht="30.75" customHeight="1">
      <c r="A62" s="304" t="s">
        <v>133</v>
      </c>
      <c r="B62" s="304"/>
      <c r="C62" s="304"/>
      <c r="D62" s="304"/>
      <c r="E62" s="304"/>
      <c r="F62" s="191"/>
    </row>
    <row r="63" spans="1:6" ht="22.5" customHeight="1">
      <c r="A63" s="36"/>
      <c r="B63" s="36"/>
      <c r="C63" s="36"/>
      <c r="D63" s="36"/>
      <c r="E63" s="36"/>
      <c r="F63" s="36"/>
    </row>
    <row r="64" spans="1:6" s="13" customFormat="1" ht="15">
      <c r="A64" s="12" t="s">
        <v>83</v>
      </c>
      <c r="B64" s="37"/>
      <c r="C64" s="174"/>
      <c r="D64" s="37"/>
      <c r="E64" s="173"/>
      <c r="F64" s="173"/>
    </row>
    <row r="65" spans="1:6" s="13" customFormat="1" ht="15">
      <c r="A65" s="81" t="s">
        <v>25</v>
      </c>
      <c r="B65" s="37"/>
      <c r="C65" s="37"/>
      <c r="D65" s="37"/>
      <c r="E65" s="173"/>
      <c r="F65" s="173"/>
    </row>
    <row r="66" spans="2:6" s="13" customFormat="1" ht="6" customHeight="1">
      <c r="B66" s="37"/>
      <c r="C66" s="37"/>
      <c r="D66" s="37"/>
      <c r="E66" s="37"/>
      <c r="F66" s="37"/>
    </row>
    <row r="67" spans="1:6" s="13" customFormat="1" ht="15">
      <c r="A67" s="12" t="s">
        <v>84</v>
      </c>
      <c r="B67" s="37"/>
      <c r="C67" s="37"/>
      <c r="D67" s="37"/>
      <c r="E67" s="37"/>
      <c r="F67" s="37"/>
    </row>
    <row r="68" spans="1:6" s="13" customFormat="1" ht="15">
      <c r="A68" s="81" t="s">
        <v>27</v>
      </c>
      <c r="B68" s="37"/>
      <c r="C68" s="37"/>
      <c r="D68" s="37"/>
      <c r="E68" s="173"/>
      <c r="F68" s="173"/>
    </row>
    <row r="69" spans="1:6" s="13" customFormat="1" ht="4.5" customHeight="1">
      <c r="A69" s="81"/>
      <c r="B69" s="37"/>
      <c r="C69" s="37"/>
      <c r="D69" s="37"/>
      <c r="E69" s="37"/>
      <c r="F69" s="37"/>
    </row>
    <row r="70" spans="1:6" s="13" customFormat="1" ht="15">
      <c r="A70" s="92" t="s">
        <v>85</v>
      </c>
      <c r="B70" s="37"/>
      <c r="C70" s="37"/>
      <c r="D70" s="37"/>
      <c r="E70" s="37"/>
      <c r="F70" s="37"/>
    </row>
    <row r="71" spans="1:6" s="13" customFormat="1" ht="15">
      <c r="A71" s="178" t="s">
        <v>86</v>
      </c>
      <c r="B71" s="37"/>
      <c r="C71" s="37"/>
      <c r="D71" s="37"/>
      <c r="E71" s="37"/>
      <c r="F71" s="37"/>
    </row>
    <row r="74" ht="12.75">
      <c r="A74" s="279"/>
    </row>
  </sheetData>
  <sheetProtection/>
  <mergeCells count="5">
    <mergeCell ref="A62:E62"/>
    <mergeCell ref="G4:G5"/>
    <mergeCell ref="E4:E5"/>
    <mergeCell ref="B4:B5"/>
    <mergeCell ref="C4:C5"/>
  </mergeCells>
  <printOptions/>
  <pageMargins left="0.7480314960629921" right="0.4330708661417323" top="0.3937007874015748" bottom="0.31496062992125984" header="0.4330708661417323" footer="0.35433070866141736"/>
  <pageSetup horizontalDpi="600" verticalDpi="600" orientation="portrait" paperSize="9" scale="75" r:id="rId3"/>
  <headerFooter alignWithMargins="0">
    <oddFooter>&amp;C&amp;"Times New Roman,Italic"&amp;9This is a translation from Bulgarian of the separate financial statements of Sopharma AD for year 2017.&amp;R&amp;"Times New Roman Cyr,Regular"2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6"/>
  <sheetViews>
    <sheetView view="pageBreakPreview" zoomScale="90" zoomScaleSheetLayoutView="90" workbookViewId="0" topLeftCell="A31">
      <selection activeCell="A68" sqref="A68"/>
    </sheetView>
  </sheetViews>
  <sheetFormatPr defaultColWidth="2.57421875" defaultRowHeight="12.75"/>
  <cols>
    <col min="1" max="1" width="84.57421875" style="9" customWidth="1"/>
    <col min="2" max="2" width="7.7109375" style="265" customWidth="1"/>
    <col min="3" max="3" width="13.140625" style="6" customWidth="1"/>
    <col min="4" max="4" width="1.7109375" style="6" customWidth="1"/>
    <col min="5" max="5" width="12.421875" style="7" customWidth="1"/>
    <col min="6" max="27" width="11.57421875" style="3" customWidth="1"/>
    <col min="28" max="16384" width="2.57421875" style="3" customWidth="1"/>
  </cols>
  <sheetData>
    <row r="1" spans="1:5" s="1" customFormat="1" ht="15">
      <c r="A1" s="289" t="s">
        <v>134</v>
      </c>
      <c r="B1" s="290"/>
      <c r="C1" s="290"/>
      <c r="D1" s="290"/>
      <c r="E1" s="290"/>
    </row>
    <row r="2" spans="1:5" s="2" customFormat="1" ht="15">
      <c r="A2" s="291" t="s">
        <v>135</v>
      </c>
      <c r="B2" s="292"/>
      <c r="C2" s="292"/>
      <c r="D2" s="292"/>
      <c r="E2" s="292"/>
    </row>
    <row r="3" spans="1:5" s="2" customFormat="1" ht="15">
      <c r="A3" s="98" t="s">
        <v>90</v>
      </c>
      <c r="B3" s="202"/>
      <c r="C3" s="44"/>
      <c r="D3" s="44"/>
      <c r="E3" s="44"/>
    </row>
    <row r="4" spans="1:5" ht="17.25" customHeight="1">
      <c r="A4" s="293" t="s">
        <v>55</v>
      </c>
      <c r="B4" s="293"/>
      <c r="C4" s="60">
        <v>2017</v>
      </c>
      <c r="D4" s="64"/>
      <c r="E4" s="60">
        <v>2016</v>
      </c>
    </row>
    <row r="5" spans="1:5" ht="14.25" customHeight="1">
      <c r="A5" s="45"/>
      <c r="B5" s="262"/>
      <c r="C5" s="42" t="s">
        <v>0</v>
      </c>
      <c r="D5" s="10"/>
      <c r="E5" s="42" t="s">
        <v>0</v>
      </c>
    </row>
    <row r="6" spans="1:5" ht="12.75" customHeight="1">
      <c r="A6" s="45"/>
      <c r="B6" s="262"/>
      <c r="C6" s="137"/>
      <c r="D6" s="10"/>
      <c r="E6" s="183" t="s">
        <v>56</v>
      </c>
    </row>
    <row r="7" spans="1:5" ht="15">
      <c r="A7" s="43" t="s">
        <v>136</v>
      </c>
      <c r="B7" s="263"/>
      <c r="C7" s="47"/>
      <c r="D7" s="46"/>
      <c r="E7" s="47"/>
    </row>
    <row r="8" spans="1:5" ht="15">
      <c r="A8" s="48" t="s">
        <v>137</v>
      </c>
      <c r="B8" s="263"/>
      <c r="C8" s="82">
        <v>216495</v>
      </c>
      <c r="D8" s="46"/>
      <c r="E8" s="82">
        <v>197055</v>
      </c>
    </row>
    <row r="9" spans="1:5" ht="15">
      <c r="A9" s="48" t="s">
        <v>138</v>
      </c>
      <c r="B9" s="263"/>
      <c r="C9" s="82">
        <f>-120740+9</f>
        <v>-120731</v>
      </c>
      <c r="D9" s="46"/>
      <c r="E9" s="82">
        <v>-118062</v>
      </c>
    </row>
    <row r="10" spans="1:5" ht="15">
      <c r="A10" s="48" t="s">
        <v>139</v>
      </c>
      <c r="B10" s="263"/>
      <c r="C10" s="82">
        <v>-40678</v>
      </c>
      <c r="D10" s="46"/>
      <c r="E10" s="82">
        <v>-36273</v>
      </c>
    </row>
    <row r="11" spans="1:5" s="5" customFormat="1" ht="15">
      <c r="A11" s="48" t="s">
        <v>140</v>
      </c>
      <c r="B11" s="264"/>
      <c r="C11" s="82">
        <v>-6444</v>
      </c>
      <c r="D11" s="49"/>
      <c r="E11" s="82">
        <v>-7246</v>
      </c>
    </row>
    <row r="12" spans="1:5" s="5" customFormat="1" ht="15">
      <c r="A12" s="48" t="s">
        <v>141</v>
      </c>
      <c r="B12" s="264"/>
      <c r="C12" s="82">
        <v>1957</v>
      </c>
      <c r="D12" s="49"/>
      <c r="E12" s="82">
        <v>2046</v>
      </c>
    </row>
    <row r="13" spans="1:5" s="5" customFormat="1" ht="15">
      <c r="A13" s="48" t="s">
        <v>142</v>
      </c>
      <c r="B13" s="264"/>
      <c r="C13" s="82">
        <v>-3201</v>
      </c>
      <c r="D13" s="49"/>
      <c r="E13" s="82">
        <v>-3463</v>
      </c>
    </row>
    <row r="14" spans="1:5" s="5" customFormat="1" ht="25.5">
      <c r="A14" s="48" t="s">
        <v>143</v>
      </c>
      <c r="B14" s="264"/>
      <c r="C14" s="82">
        <v>-999</v>
      </c>
      <c r="D14" s="49"/>
      <c r="E14" s="82">
        <v>-1525</v>
      </c>
    </row>
    <row r="15" spans="1:5" s="5" customFormat="1" ht="15">
      <c r="A15" s="48" t="s">
        <v>144</v>
      </c>
      <c r="B15" s="264"/>
      <c r="C15" s="82">
        <v>-284</v>
      </c>
      <c r="D15" s="49"/>
      <c r="E15" s="82">
        <v>-211</v>
      </c>
    </row>
    <row r="16" spans="1:5" ht="15">
      <c r="A16" s="305" t="s">
        <v>145</v>
      </c>
      <c r="B16" s="264"/>
      <c r="C16" s="82">
        <v>-1200</v>
      </c>
      <c r="D16" s="49"/>
      <c r="E16" s="82">
        <v>-880</v>
      </c>
    </row>
    <row r="17" spans="1:5" s="5" customFormat="1" ht="25.5">
      <c r="A17" s="43" t="s">
        <v>146</v>
      </c>
      <c r="B17" s="264"/>
      <c r="C17" s="83">
        <f>SUM(C8:C16)</f>
        <v>44915</v>
      </c>
      <c r="D17" s="49"/>
      <c r="E17" s="83">
        <f>SUM(E8:E16)</f>
        <v>31441</v>
      </c>
    </row>
    <row r="18" spans="1:5" s="5" customFormat="1" ht="6" customHeight="1">
      <c r="A18" s="43"/>
      <c r="B18" s="264"/>
      <c r="C18" s="65"/>
      <c r="D18" s="49"/>
      <c r="E18" s="65"/>
    </row>
    <row r="19" spans="1:5" s="5" customFormat="1" ht="14.25">
      <c r="A19" s="50" t="s">
        <v>147</v>
      </c>
      <c r="B19" s="264"/>
      <c r="C19" s="65"/>
      <c r="D19" s="49"/>
      <c r="E19" s="65"/>
    </row>
    <row r="20" spans="1:5" ht="15">
      <c r="A20" s="48" t="s">
        <v>148</v>
      </c>
      <c r="B20" s="264"/>
      <c r="C20" s="82">
        <v>-12649</v>
      </c>
      <c r="D20" s="82"/>
      <c r="E20" s="82">
        <v>-6061</v>
      </c>
    </row>
    <row r="21" spans="1:5" ht="15">
      <c r="A21" s="51" t="s">
        <v>149</v>
      </c>
      <c r="B21" s="264"/>
      <c r="C21" s="82">
        <v>111</v>
      </c>
      <c r="D21" s="82"/>
      <c r="E21" s="82">
        <v>441</v>
      </c>
    </row>
    <row r="22" spans="1:5" ht="15">
      <c r="A22" s="48" t="s">
        <v>150</v>
      </c>
      <c r="B22" s="264"/>
      <c r="C22" s="82">
        <v>-29</v>
      </c>
      <c r="D22" s="82"/>
      <c r="E22" s="82">
        <v>-130</v>
      </c>
    </row>
    <row r="23" spans="1:5" ht="15">
      <c r="A23" s="51" t="s">
        <v>151</v>
      </c>
      <c r="B23" s="264"/>
      <c r="C23" s="82">
        <v>0</v>
      </c>
      <c r="D23" s="82"/>
      <c r="E23" s="82">
        <v>15</v>
      </c>
    </row>
    <row r="24" spans="1:5" ht="15">
      <c r="A24" s="48" t="s">
        <v>152</v>
      </c>
      <c r="B24" s="264"/>
      <c r="C24" s="82">
        <v>-4052</v>
      </c>
      <c r="D24" s="82"/>
      <c r="E24" s="82">
        <v>-2058</v>
      </c>
    </row>
    <row r="25" spans="1:5" ht="15">
      <c r="A25" s="48" t="s">
        <v>153</v>
      </c>
      <c r="B25" s="264"/>
      <c r="C25" s="82">
        <v>3080</v>
      </c>
      <c r="D25" s="82"/>
      <c r="E25" s="82">
        <v>0</v>
      </c>
    </row>
    <row r="26" spans="1:5" ht="15">
      <c r="A26" s="48" t="s">
        <v>154</v>
      </c>
      <c r="B26" s="264"/>
      <c r="C26" s="82">
        <v>-1377</v>
      </c>
      <c r="D26" s="82"/>
      <c r="E26" s="82">
        <v>-2080</v>
      </c>
    </row>
    <row r="27" spans="1:5" ht="15.75" thickBot="1">
      <c r="A27" s="48" t="s">
        <v>155</v>
      </c>
      <c r="B27" s="264"/>
      <c r="C27" s="82">
        <v>731</v>
      </c>
      <c r="D27" s="82"/>
      <c r="E27" s="82">
        <v>744</v>
      </c>
    </row>
    <row r="28" spans="1:5" ht="15.75" thickBot="1">
      <c r="A28" s="299" t="s">
        <v>156</v>
      </c>
      <c r="B28" s="264"/>
      <c r="C28" s="82">
        <v>-10013</v>
      </c>
      <c r="D28" s="82"/>
      <c r="E28" s="82">
        <v>-25662</v>
      </c>
    </row>
    <row r="29" spans="1:5" ht="15.75" thickBot="1">
      <c r="A29" s="299" t="s">
        <v>157</v>
      </c>
      <c r="B29" s="264"/>
      <c r="C29" s="82">
        <v>1</v>
      </c>
      <c r="D29" s="82"/>
      <c r="E29" s="82">
        <v>18525</v>
      </c>
    </row>
    <row r="30" spans="1:5" ht="15.75" thickBot="1">
      <c r="A30" s="299" t="s">
        <v>158</v>
      </c>
      <c r="B30" s="264"/>
      <c r="C30" s="82">
        <v>12</v>
      </c>
      <c r="D30" s="82"/>
      <c r="E30" s="82">
        <v>0</v>
      </c>
    </row>
    <row r="31" spans="1:5" ht="15.75" thickBot="1">
      <c r="A31" s="299" t="s">
        <v>159</v>
      </c>
      <c r="B31" s="264"/>
      <c r="C31" s="82">
        <v>7397</v>
      </c>
      <c r="D31" s="82"/>
      <c r="E31" s="82">
        <v>7872</v>
      </c>
    </row>
    <row r="32" spans="1:5" ht="15.75" thickBot="1">
      <c r="A32" s="299" t="s">
        <v>160</v>
      </c>
      <c r="B32" s="264"/>
      <c r="C32" s="82">
        <v>142</v>
      </c>
      <c r="D32" s="82"/>
      <c r="E32" s="82">
        <v>51</v>
      </c>
    </row>
    <row r="33" spans="1:5" ht="15.75" thickBot="1">
      <c r="A33" s="299" t="s">
        <v>161</v>
      </c>
      <c r="B33" s="264"/>
      <c r="C33" s="82">
        <v>-108465</v>
      </c>
      <c r="D33" s="82"/>
      <c r="E33" s="82">
        <v>-5958</v>
      </c>
    </row>
    <row r="34" spans="1:5" ht="15.75" thickBot="1">
      <c r="A34" s="299" t="s">
        <v>162</v>
      </c>
      <c r="B34" s="264"/>
      <c r="C34" s="82">
        <v>104655</v>
      </c>
      <c r="D34" s="82"/>
      <c r="E34" s="82">
        <v>23362</v>
      </c>
    </row>
    <row r="35" spans="1:5" ht="15.75" thickBot="1">
      <c r="A35" s="299" t="s">
        <v>163</v>
      </c>
      <c r="B35" s="264"/>
      <c r="C35" s="82">
        <v>-2568</v>
      </c>
      <c r="D35" s="82"/>
      <c r="E35" s="82">
        <v>-784</v>
      </c>
    </row>
    <row r="36" spans="1:5" ht="15.75" thickBot="1">
      <c r="A36" s="299" t="s">
        <v>164</v>
      </c>
      <c r="B36" s="264"/>
      <c r="C36" s="82">
        <v>0</v>
      </c>
      <c r="D36" s="82"/>
      <c r="E36" s="82">
        <v>281</v>
      </c>
    </row>
    <row r="37" spans="1:5" ht="15.75" thickBot="1">
      <c r="A37" s="299" t="s">
        <v>165</v>
      </c>
      <c r="B37" s="264"/>
      <c r="C37" s="82">
        <v>3340</v>
      </c>
      <c r="D37" s="82"/>
      <c r="E37" s="82">
        <v>2777</v>
      </c>
    </row>
    <row r="38" spans="1:5" ht="15.75" thickBot="1">
      <c r="A38" s="299" t="s">
        <v>166</v>
      </c>
      <c r="B38" s="264"/>
      <c r="C38" s="82">
        <v>-65</v>
      </c>
      <c r="D38" s="82"/>
      <c r="E38" s="82">
        <v>-107</v>
      </c>
    </row>
    <row r="39" spans="1:5" ht="15">
      <c r="A39" s="300" t="s">
        <v>167</v>
      </c>
      <c r="B39" s="264"/>
      <c r="C39" s="83">
        <f>SUM(C20:C38)</f>
        <v>-19749</v>
      </c>
      <c r="D39" s="49"/>
      <c r="E39" s="83">
        <f>SUM(E20:E38)</f>
        <v>11228</v>
      </c>
    </row>
    <row r="40" spans="1:6" ht="6" customHeight="1">
      <c r="A40" s="48"/>
      <c r="B40" s="264"/>
      <c r="C40" s="65"/>
      <c r="D40" s="49"/>
      <c r="E40" s="65"/>
      <c r="F40" s="3" t="s">
        <v>1</v>
      </c>
    </row>
    <row r="41" spans="1:5" ht="15">
      <c r="A41" s="50" t="s">
        <v>168</v>
      </c>
      <c r="B41" s="264"/>
      <c r="C41" s="66"/>
      <c r="D41" s="49"/>
      <c r="E41" s="66"/>
    </row>
    <row r="42" spans="1:5" ht="15">
      <c r="A42" s="112" t="s">
        <v>169</v>
      </c>
      <c r="B42" s="264"/>
      <c r="C42" s="82">
        <v>-7463</v>
      </c>
      <c r="D42" s="82"/>
      <c r="E42" s="82">
        <v>-7462</v>
      </c>
    </row>
    <row r="43" spans="1:5" ht="15">
      <c r="A43" s="112" t="s">
        <v>170</v>
      </c>
      <c r="B43" s="264"/>
      <c r="C43" s="82">
        <v>7866</v>
      </c>
      <c r="D43" s="82"/>
      <c r="E43" s="82">
        <v>13884</v>
      </c>
    </row>
    <row r="44" spans="1:8" ht="15">
      <c r="A44" s="112" t="s">
        <v>171</v>
      </c>
      <c r="B44" s="264"/>
      <c r="C44" s="82">
        <v>-3043</v>
      </c>
      <c r="D44" s="82"/>
      <c r="E44" s="82">
        <v>-34675</v>
      </c>
      <c r="H44" s="3" t="s">
        <v>1</v>
      </c>
    </row>
    <row r="45" spans="1:5" ht="15">
      <c r="A45" s="52" t="s">
        <v>172</v>
      </c>
      <c r="B45" s="264"/>
      <c r="C45" s="82">
        <v>-555</v>
      </c>
      <c r="D45" s="82"/>
      <c r="E45" s="82">
        <v>-902</v>
      </c>
    </row>
    <row r="46" spans="1:5" ht="15">
      <c r="A46" s="112" t="s">
        <v>113</v>
      </c>
      <c r="B46" s="264"/>
      <c r="C46" s="82">
        <f>1888-1-9</f>
        <v>1878</v>
      </c>
      <c r="D46" s="82"/>
      <c r="E46" s="82">
        <v>83</v>
      </c>
    </row>
    <row r="47" spans="1:5" ht="15">
      <c r="A47" s="306" t="s">
        <v>173</v>
      </c>
      <c r="B47" s="264"/>
      <c r="C47" s="82">
        <f>-17027+1</f>
        <v>-17026</v>
      </c>
      <c r="D47" s="82"/>
      <c r="E47" s="82">
        <v>-1212</v>
      </c>
    </row>
    <row r="48" spans="1:5" ht="15">
      <c r="A48" s="52" t="s">
        <v>174</v>
      </c>
      <c r="B48" s="264"/>
      <c r="C48" s="82">
        <v>-12878</v>
      </c>
      <c r="D48" s="82"/>
      <c r="E48" s="82">
        <v>-9043</v>
      </c>
    </row>
    <row r="49" spans="1:5" ht="15">
      <c r="A49" s="48" t="s">
        <v>175</v>
      </c>
      <c r="B49" s="264"/>
      <c r="C49" s="82">
        <v>-4</v>
      </c>
      <c r="D49" s="82"/>
      <c r="E49" s="82">
        <v>-21</v>
      </c>
    </row>
    <row r="50" spans="1:5" s="5" customFormat="1" ht="14.25">
      <c r="A50" s="53" t="s">
        <v>176</v>
      </c>
      <c r="B50" s="264"/>
      <c r="C50" s="83">
        <f>SUM(C42:C49)</f>
        <v>-31225</v>
      </c>
      <c r="D50" s="49"/>
      <c r="E50" s="83">
        <f>SUM(E42:E49)</f>
        <v>-39348</v>
      </c>
    </row>
    <row r="51" spans="1:5" ht="6.75" customHeight="1">
      <c r="A51" s="52"/>
      <c r="B51" s="264"/>
      <c r="C51" s="82"/>
      <c r="D51" s="49"/>
      <c r="E51" s="82"/>
    </row>
    <row r="52" spans="1:5" s="17" customFormat="1" ht="16.5" customHeight="1">
      <c r="A52" s="140" t="s">
        <v>177</v>
      </c>
      <c r="B52" s="264"/>
      <c r="C52" s="86">
        <f>C50+C39+C17</f>
        <v>-6059</v>
      </c>
      <c r="D52" s="49"/>
      <c r="E52" s="86">
        <f>E50+E39+E17</f>
        <v>3321</v>
      </c>
    </row>
    <row r="53" spans="1:5" s="17" customFormat="1" ht="5.25" customHeight="1">
      <c r="A53" s="52"/>
      <c r="B53" s="264"/>
      <c r="C53" s="65"/>
      <c r="D53" s="49"/>
      <c r="E53" s="65"/>
    </row>
    <row r="54" spans="1:5" s="18" customFormat="1" ht="15">
      <c r="A54" s="52" t="s">
        <v>178</v>
      </c>
      <c r="B54" s="264"/>
      <c r="C54" s="82">
        <v>9275</v>
      </c>
      <c r="D54" s="49"/>
      <c r="E54" s="82">
        <v>5954</v>
      </c>
    </row>
    <row r="55" spans="1:5" s="18" customFormat="1" ht="6" customHeight="1">
      <c r="A55" s="52"/>
      <c r="B55" s="264"/>
      <c r="C55" s="70"/>
      <c r="D55" s="49"/>
      <c r="E55" s="70"/>
    </row>
    <row r="56" spans="1:5" ht="15.75" thickBot="1">
      <c r="A56" s="53" t="s">
        <v>179</v>
      </c>
      <c r="B56" s="264">
        <v>27</v>
      </c>
      <c r="C56" s="111">
        <f>C54+C52</f>
        <v>3216</v>
      </c>
      <c r="D56" s="49"/>
      <c r="E56" s="111">
        <f>E54+E52</f>
        <v>9275</v>
      </c>
    </row>
    <row r="57" spans="1:5" ht="12" customHeight="1" thickTop="1">
      <c r="A57" s="54"/>
      <c r="B57" s="263"/>
      <c r="C57" s="171"/>
      <c r="D57" s="46"/>
      <c r="E57" s="171"/>
    </row>
    <row r="58" spans="1:5" ht="12" customHeight="1">
      <c r="A58" s="54"/>
      <c r="B58" s="263"/>
      <c r="C58" s="171"/>
      <c r="D58" s="46"/>
      <c r="E58" s="171"/>
    </row>
    <row r="59" spans="1:5" ht="15">
      <c r="A59" s="89" t="str">
        <f>SFP!A60</f>
        <v>Приложения на страницах с 5 до 112 являются неотъемлемой частью финансового отчета.</v>
      </c>
      <c r="B59" s="263"/>
      <c r="C59" s="145"/>
      <c r="D59" s="46"/>
      <c r="E59" s="4"/>
    </row>
    <row r="60" spans="1:5" ht="15">
      <c r="A60" s="89"/>
      <c r="B60" s="263"/>
      <c r="C60" s="145"/>
      <c r="D60" s="46"/>
      <c r="E60" s="4"/>
    </row>
    <row r="61" spans="1:5" ht="15">
      <c r="A61" s="89" t="str">
        <f>SFP!A64</f>
        <v>Исполнительный директор: </v>
      </c>
      <c r="B61" s="263"/>
      <c r="C61" s="145"/>
      <c r="D61" s="46"/>
      <c r="E61" s="4"/>
    </row>
    <row r="62" spans="1:4" ht="15">
      <c r="A62" s="196" t="s">
        <v>9</v>
      </c>
      <c r="C62" s="55"/>
      <c r="D62" s="55"/>
    </row>
    <row r="63" spans="1:4" ht="15">
      <c r="A63" s="36" t="s">
        <v>12</v>
      </c>
      <c r="C63" s="55"/>
      <c r="D63" s="55"/>
    </row>
    <row r="64" spans="1:4" ht="15">
      <c r="A64" s="196" t="s">
        <v>10</v>
      </c>
      <c r="C64" s="55"/>
      <c r="D64" s="55"/>
    </row>
    <row r="65" spans="1:4" ht="15">
      <c r="A65" s="197" t="s">
        <v>13</v>
      </c>
      <c r="C65" s="55"/>
      <c r="D65" s="55"/>
    </row>
    <row r="66" spans="1:4" ht="15">
      <c r="A66" s="198" t="s">
        <v>11</v>
      </c>
      <c r="C66" s="55"/>
      <c r="D66" s="55"/>
    </row>
    <row r="67" spans="1:4" ht="15" customHeight="1">
      <c r="A67" s="198"/>
      <c r="C67" s="55"/>
      <c r="D67" s="55"/>
    </row>
    <row r="68" spans="1:5" ht="15" customHeight="1">
      <c r="A68" s="281" t="s">
        <v>180</v>
      </c>
      <c r="C68" s="55"/>
      <c r="D68" s="55"/>
      <c r="E68" s="7">
        <v>3</v>
      </c>
    </row>
    <row r="69" ht="15">
      <c r="A69" s="138"/>
    </row>
    <row r="70" ht="15">
      <c r="A70" s="90"/>
    </row>
    <row r="71" ht="15">
      <c r="A71" s="91"/>
    </row>
    <row r="72" ht="15">
      <c r="A72" s="108"/>
    </row>
    <row r="73" ht="15">
      <c r="A73" s="109"/>
    </row>
    <row r="74" ht="15">
      <c r="A74" s="108"/>
    </row>
    <row r="75" ht="15">
      <c r="A75" s="110"/>
    </row>
    <row r="76" ht="15">
      <c r="A76" s="110"/>
    </row>
  </sheetData>
  <sheetProtection/>
  <mergeCells count="3">
    <mergeCell ref="A1:E1"/>
    <mergeCell ref="A2:E2"/>
    <mergeCell ref="A4:B4"/>
  </mergeCells>
  <printOptions/>
  <pageMargins left="0.7874015748031497" right="0.5118110236220472" top="0.5118110236220472" bottom="0.34" header="0.2362204724409449" footer="0.2362204724409449"/>
  <pageSetup blackAndWhite="1" firstPageNumber="3" useFirstPageNumber="1" horizontalDpi="600" verticalDpi="600" orientation="portrait" paperSize="9" scale="8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9"/>
  <sheetViews>
    <sheetView view="pageBreakPreview" zoomScale="80" zoomScaleNormal="80" zoomScaleSheetLayoutView="80" zoomScalePageLayoutView="85" workbookViewId="0" topLeftCell="A1">
      <selection activeCell="O50" sqref="O50"/>
    </sheetView>
  </sheetViews>
  <sheetFormatPr defaultColWidth="9.140625" defaultRowHeight="12.75"/>
  <cols>
    <col min="1" max="1" width="67.57421875" style="206" customWidth="1"/>
    <col min="2" max="2" width="8.8515625" style="275" customWidth="1"/>
    <col min="3" max="3" width="12.00390625" style="206" customWidth="1"/>
    <col min="4" max="4" width="0.5625" style="206" customWidth="1"/>
    <col min="5" max="5" width="12.00390625" style="206" customWidth="1"/>
    <col min="6" max="6" width="0.71875" style="206" customWidth="1"/>
    <col min="7" max="7" width="11.8515625" style="206" customWidth="1"/>
    <col min="8" max="8" width="0.5625" style="206" customWidth="1"/>
    <col min="9" max="9" width="15.00390625" style="206" customWidth="1"/>
    <col min="10" max="10" width="0.5625" style="206" customWidth="1"/>
    <col min="11" max="11" width="13.8515625" style="206" customWidth="1"/>
    <col min="12" max="12" width="0.85546875" style="206" customWidth="1"/>
    <col min="13" max="13" width="14.57421875" style="206" customWidth="1"/>
    <col min="14" max="14" width="0.2890625" style="206" customWidth="1"/>
    <col min="15" max="15" width="11.57421875" style="206" customWidth="1"/>
    <col min="16" max="16" width="0.42578125" style="206" customWidth="1"/>
    <col min="17" max="17" width="13.57421875" style="206" customWidth="1"/>
    <col min="18" max="18" width="9.57421875" style="206" bestFit="1" customWidth="1"/>
    <col min="19" max="16384" width="9.140625" style="206" customWidth="1"/>
  </cols>
  <sheetData>
    <row r="1" spans="1:17" ht="18" customHeight="1">
      <c r="A1" s="200" t="s">
        <v>181</v>
      </c>
      <c r="B1" s="266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</row>
    <row r="2" spans="1:17" ht="18" customHeight="1">
      <c r="A2" s="291" t="s">
        <v>182</v>
      </c>
      <c r="B2" s="291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</row>
    <row r="3" spans="1:17" ht="18" customHeight="1">
      <c r="A3" s="98" t="str">
        <f>CFS!A3</f>
        <v>по состоянию на  31 Декабрь 2017 года</v>
      </c>
      <c r="B3" s="26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14.25" customHeight="1">
      <c r="A4" s="201"/>
      <c r="B4" s="26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s="220" customFormat="1" ht="15" customHeight="1">
      <c r="A5" s="307" t="s">
        <v>55</v>
      </c>
      <c r="B5" s="307"/>
      <c r="C5" s="295" t="s">
        <v>112</v>
      </c>
      <c r="D5" s="203"/>
      <c r="E5" s="295" t="s">
        <v>183</v>
      </c>
      <c r="F5" s="203"/>
      <c r="G5" s="295" t="s">
        <v>184</v>
      </c>
      <c r="H5" s="219"/>
      <c r="J5" s="203"/>
      <c r="K5" s="295" t="s">
        <v>185</v>
      </c>
      <c r="L5" s="219"/>
      <c r="M5" s="295" t="s">
        <v>186</v>
      </c>
      <c r="N5" s="219"/>
      <c r="O5" s="295" t="s">
        <v>187</v>
      </c>
      <c r="P5" s="219"/>
      <c r="Q5" s="295" t="s">
        <v>188</v>
      </c>
    </row>
    <row r="6" spans="1:17" s="221" customFormat="1" ht="44.25" customHeight="1">
      <c r="A6" s="307"/>
      <c r="B6" s="307"/>
      <c r="C6" s="296"/>
      <c r="D6" s="131"/>
      <c r="E6" s="296"/>
      <c r="F6" s="131"/>
      <c r="G6" s="296"/>
      <c r="H6" s="132"/>
      <c r="I6" s="203" t="s">
        <v>189</v>
      </c>
      <c r="J6" s="131"/>
      <c r="K6" s="296"/>
      <c r="L6" s="132"/>
      <c r="M6" s="296"/>
      <c r="N6" s="132"/>
      <c r="O6" s="296"/>
      <c r="P6" s="132"/>
      <c r="Q6" s="296"/>
    </row>
    <row r="7" spans="1:17" s="212" customFormat="1" ht="15">
      <c r="A7" s="146"/>
      <c r="B7" s="268"/>
      <c r="C7" s="19" t="s">
        <v>0</v>
      </c>
      <c r="D7" s="19"/>
      <c r="E7" s="19" t="s">
        <v>0</v>
      </c>
      <c r="F7" s="19"/>
      <c r="G7" s="19" t="s">
        <v>0</v>
      </c>
      <c r="H7" s="19"/>
      <c r="I7" s="19" t="s">
        <v>0</v>
      </c>
      <c r="J7" s="19"/>
      <c r="K7" s="19" t="s">
        <v>0</v>
      </c>
      <c r="L7" s="19"/>
      <c r="M7" s="19" t="s">
        <v>0</v>
      </c>
      <c r="N7" s="19"/>
      <c r="O7" s="19" t="s">
        <v>0</v>
      </c>
      <c r="P7" s="19"/>
      <c r="Q7" s="19" t="s">
        <v>0</v>
      </c>
    </row>
    <row r="8" spans="1:17" s="210" customFormat="1" ht="9" customHeight="1">
      <c r="A8" s="33"/>
      <c r="B8" s="26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20"/>
      <c r="P8" s="19"/>
      <c r="Q8" s="163"/>
    </row>
    <row r="9" spans="1:19" s="13" customFormat="1" ht="18" customHeight="1">
      <c r="A9" s="215" t="s">
        <v>190</v>
      </c>
      <c r="B9" s="243"/>
      <c r="C9" s="237">
        <v>134798</v>
      </c>
      <c r="D9" s="236"/>
      <c r="E9" s="237">
        <v>-17597</v>
      </c>
      <c r="F9" s="236"/>
      <c r="G9" s="237">
        <v>45256</v>
      </c>
      <c r="H9" s="236"/>
      <c r="I9" s="237">
        <v>22286</v>
      </c>
      <c r="J9" s="211"/>
      <c r="K9" s="237">
        <v>1290</v>
      </c>
      <c r="L9" s="236"/>
      <c r="M9" s="237">
        <v>215395</v>
      </c>
      <c r="N9" s="236"/>
      <c r="O9" s="237">
        <v>30198</v>
      </c>
      <c r="P9" s="236"/>
      <c r="Q9" s="237">
        <v>431626</v>
      </c>
      <c r="R9" s="139"/>
      <c r="S9" s="139"/>
    </row>
    <row r="10" spans="1:19" s="13" customFormat="1" ht="18" customHeight="1">
      <c r="A10" s="242" t="s">
        <v>191</v>
      </c>
      <c r="B10" s="243">
        <v>40</v>
      </c>
      <c r="C10" s="225">
        <v>0</v>
      </c>
      <c r="D10" s="225"/>
      <c r="E10" s="225">
        <v>-107</v>
      </c>
      <c r="F10" s="225"/>
      <c r="G10" s="225">
        <v>0</v>
      </c>
      <c r="H10" s="225"/>
      <c r="I10" s="225">
        <v>0</v>
      </c>
      <c r="J10" s="244"/>
      <c r="K10" s="225">
        <v>0</v>
      </c>
      <c r="L10" s="225"/>
      <c r="M10" s="225">
        <v>0</v>
      </c>
      <c r="N10" s="225"/>
      <c r="O10" s="225">
        <v>11071</v>
      </c>
      <c r="P10" s="225"/>
      <c r="Q10" s="225">
        <v>10964</v>
      </c>
      <c r="R10" s="139"/>
      <c r="S10" s="139"/>
    </row>
    <row r="11" spans="1:19" s="13" customFormat="1" ht="18" customHeight="1" thickBot="1">
      <c r="A11" s="215" t="s">
        <v>192</v>
      </c>
      <c r="B11" s="243"/>
      <c r="C11" s="245">
        <v>134798</v>
      </c>
      <c r="D11" s="225"/>
      <c r="E11" s="245">
        <v>-17704</v>
      </c>
      <c r="F11" s="225"/>
      <c r="G11" s="245">
        <v>45256</v>
      </c>
      <c r="H11" s="225"/>
      <c r="I11" s="245">
        <v>22286</v>
      </c>
      <c r="J11" s="244"/>
      <c r="K11" s="245">
        <v>1290</v>
      </c>
      <c r="L11" s="225"/>
      <c r="M11" s="245">
        <v>215395</v>
      </c>
      <c r="N11" s="225"/>
      <c r="O11" s="245">
        <v>41269</v>
      </c>
      <c r="P11" s="225"/>
      <c r="Q11" s="245">
        <v>442590</v>
      </c>
      <c r="R11" s="139"/>
      <c r="S11" s="139"/>
    </row>
    <row r="12" spans="1:17" s="13" customFormat="1" ht="15.75" thickTop="1">
      <c r="A12" s="294" t="s">
        <v>194</v>
      </c>
      <c r="B12" s="294"/>
      <c r="C12" s="214"/>
      <c r="D12" s="214"/>
      <c r="E12" s="208"/>
      <c r="F12" s="208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23"/>
    </row>
    <row r="13" spans="1:17" s="13" customFormat="1" ht="15">
      <c r="A13" s="222" t="s">
        <v>113</v>
      </c>
      <c r="B13" s="270"/>
      <c r="C13" s="218">
        <v>0</v>
      </c>
      <c r="D13" s="218"/>
      <c r="E13" s="218">
        <v>-1212</v>
      </c>
      <c r="F13" s="218"/>
      <c r="G13" s="218">
        <v>0</v>
      </c>
      <c r="H13" s="218"/>
      <c r="I13" s="218">
        <v>0</v>
      </c>
      <c r="J13" s="218"/>
      <c r="K13" s="218">
        <v>0</v>
      </c>
      <c r="L13" s="218"/>
      <c r="M13" s="218">
        <v>0</v>
      </c>
      <c r="N13" s="218"/>
      <c r="O13" s="218">
        <v>0</v>
      </c>
      <c r="P13" s="218"/>
      <c r="Q13" s="218">
        <v>-1212</v>
      </c>
    </row>
    <row r="14" spans="1:17" s="13" customFormat="1" ht="5.25" customHeight="1">
      <c r="A14" s="222"/>
      <c r="B14" s="270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</row>
    <row r="15" spans="1:17" s="13" customFormat="1" ht="15">
      <c r="A15" s="216" t="s">
        <v>195</v>
      </c>
      <c r="B15" s="270"/>
      <c r="C15" s="217">
        <v>0</v>
      </c>
      <c r="D15" s="218"/>
      <c r="E15" s="217">
        <v>0</v>
      </c>
      <c r="F15" s="218"/>
      <c r="G15" s="217">
        <v>2585</v>
      </c>
      <c r="H15" s="218"/>
      <c r="I15" s="217">
        <v>0</v>
      </c>
      <c r="J15" s="218"/>
      <c r="K15" s="217">
        <v>0</v>
      </c>
      <c r="L15" s="218"/>
      <c r="M15" s="217">
        <v>14191</v>
      </c>
      <c r="N15" s="218"/>
      <c r="O15" s="217">
        <v>-25846</v>
      </c>
      <c r="P15" s="218"/>
      <c r="Q15" s="217">
        <v>-9070</v>
      </c>
    </row>
    <row r="16" spans="1:17" s="13" customFormat="1" ht="15">
      <c r="A16" s="84" t="s">
        <v>196</v>
      </c>
      <c r="B16" s="271"/>
      <c r="C16" s="227">
        <v>0</v>
      </c>
      <c r="D16" s="227"/>
      <c r="E16" s="227">
        <v>0</v>
      </c>
      <c r="F16" s="227"/>
      <c r="G16" s="227">
        <v>2585</v>
      </c>
      <c r="H16" s="227"/>
      <c r="I16" s="227">
        <v>0</v>
      </c>
      <c r="J16" s="227"/>
      <c r="K16" s="227">
        <v>0</v>
      </c>
      <c r="L16" s="227"/>
      <c r="M16" s="227">
        <v>14191</v>
      </c>
      <c r="N16" s="227"/>
      <c r="O16" s="227">
        <v>-16776</v>
      </c>
      <c r="P16" s="227"/>
      <c r="Q16" s="218">
        <v>0</v>
      </c>
    </row>
    <row r="17" spans="1:17" s="13" customFormat="1" ht="15">
      <c r="A17" s="84" t="s">
        <v>197</v>
      </c>
      <c r="B17" s="271"/>
      <c r="C17" s="227">
        <v>0</v>
      </c>
      <c r="D17" s="227"/>
      <c r="E17" s="227">
        <v>0</v>
      </c>
      <c r="F17" s="227"/>
      <c r="G17" s="227">
        <v>0</v>
      </c>
      <c r="H17" s="227"/>
      <c r="I17" s="227">
        <v>0</v>
      </c>
      <c r="J17" s="227"/>
      <c r="K17" s="227">
        <v>0</v>
      </c>
      <c r="L17" s="227"/>
      <c r="M17" s="227">
        <v>0</v>
      </c>
      <c r="N17" s="227"/>
      <c r="O17" s="227">
        <v>-9070</v>
      </c>
      <c r="P17" s="227"/>
      <c r="Q17" s="227">
        <v>-9070</v>
      </c>
    </row>
    <row r="18" spans="1:17" s="13" customFormat="1" ht="16.5" customHeight="1">
      <c r="A18" s="152" t="s">
        <v>15</v>
      </c>
      <c r="B18" s="272"/>
      <c r="C18" s="231">
        <v>0</v>
      </c>
      <c r="D18" s="230"/>
      <c r="E18" s="231">
        <v>0</v>
      </c>
      <c r="F18" s="230"/>
      <c r="G18" s="231">
        <v>0</v>
      </c>
      <c r="H18" s="230"/>
      <c r="I18" s="231">
        <v>2366</v>
      </c>
      <c r="J18" s="230"/>
      <c r="K18" s="231">
        <v>1515</v>
      </c>
      <c r="L18" s="230"/>
      <c r="M18" s="231">
        <v>0</v>
      </c>
      <c r="N18" s="230"/>
      <c r="O18" s="231">
        <v>37650</v>
      </c>
      <c r="P18" s="230"/>
      <c r="Q18" s="231">
        <v>41531</v>
      </c>
    </row>
    <row r="19" spans="1:17" s="13" customFormat="1" ht="16.5" customHeight="1">
      <c r="A19" s="242" t="s">
        <v>14</v>
      </c>
      <c r="B19" s="243">
        <v>40</v>
      </c>
      <c r="C19" s="227">
        <v>0</v>
      </c>
      <c r="D19" s="230"/>
      <c r="E19" s="227">
        <v>0</v>
      </c>
      <c r="F19" s="230"/>
      <c r="G19" s="227">
        <v>0</v>
      </c>
      <c r="H19" s="230"/>
      <c r="I19" s="227">
        <v>0</v>
      </c>
      <c r="J19" s="230"/>
      <c r="K19" s="227">
        <v>0</v>
      </c>
      <c r="L19" s="230"/>
      <c r="M19" s="227">
        <v>0</v>
      </c>
      <c r="N19" s="230"/>
      <c r="O19" s="249">
        <v>563</v>
      </c>
      <c r="P19" s="230"/>
      <c r="Q19" s="249">
        <v>563</v>
      </c>
    </row>
    <row r="20" spans="1:17" s="13" customFormat="1" ht="16.5" customHeight="1">
      <c r="A20" s="152" t="s">
        <v>198</v>
      </c>
      <c r="B20" s="272"/>
      <c r="C20" s="260">
        <v>0</v>
      </c>
      <c r="D20" s="260"/>
      <c r="E20" s="260">
        <v>0</v>
      </c>
      <c r="F20" s="260"/>
      <c r="G20" s="260">
        <v>0</v>
      </c>
      <c r="H20" s="260"/>
      <c r="I20" s="260">
        <v>2366</v>
      </c>
      <c r="J20" s="260"/>
      <c r="K20" s="260">
        <v>1515</v>
      </c>
      <c r="L20" s="260"/>
      <c r="M20" s="260">
        <v>0</v>
      </c>
      <c r="N20" s="230"/>
      <c r="O20" s="230">
        <v>38213</v>
      </c>
      <c r="P20" s="230"/>
      <c r="Q20" s="260">
        <v>42094</v>
      </c>
    </row>
    <row r="21" spans="1:17" s="13" customFormat="1" ht="15">
      <c r="A21" s="229" t="s">
        <v>199</v>
      </c>
      <c r="B21" s="270"/>
      <c r="C21" s="227">
        <v>0</v>
      </c>
      <c r="D21" s="227"/>
      <c r="E21" s="227">
        <v>0</v>
      </c>
      <c r="F21" s="227"/>
      <c r="G21" s="227">
        <v>0</v>
      </c>
      <c r="H21" s="227"/>
      <c r="I21" s="227">
        <v>0</v>
      </c>
      <c r="J21" s="227"/>
      <c r="K21" s="227">
        <v>0</v>
      </c>
      <c r="L21" s="227"/>
      <c r="M21" s="227">
        <v>0</v>
      </c>
      <c r="N21" s="227"/>
      <c r="O21" s="227">
        <v>38347</v>
      </c>
      <c r="P21" s="227"/>
      <c r="Q21" s="227">
        <v>38347</v>
      </c>
    </row>
    <row r="22" spans="1:17" s="13" customFormat="1" ht="18.75" customHeight="1" thickBot="1">
      <c r="A22" s="229" t="s">
        <v>200</v>
      </c>
      <c r="B22" s="270"/>
      <c r="C22" s="227">
        <v>0</v>
      </c>
      <c r="D22" s="227"/>
      <c r="E22" s="227">
        <v>0</v>
      </c>
      <c r="F22" s="227"/>
      <c r="G22" s="227">
        <v>0</v>
      </c>
      <c r="H22" s="227"/>
      <c r="I22" s="227">
        <v>2366</v>
      </c>
      <c r="J22" s="227"/>
      <c r="K22" s="227">
        <v>1515</v>
      </c>
      <c r="L22" s="227"/>
      <c r="M22" s="227">
        <v>0</v>
      </c>
      <c r="N22" s="227"/>
      <c r="O22" s="227">
        <v>-134</v>
      </c>
      <c r="P22" s="227"/>
      <c r="Q22" s="227">
        <v>3747</v>
      </c>
    </row>
    <row r="23" spans="1:17" s="13" customFormat="1" ht="18.75" customHeight="1" thickBot="1">
      <c r="A23" s="299" t="s">
        <v>191</v>
      </c>
      <c r="B23" s="243">
        <v>28</v>
      </c>
      <c r="C23" s="227">
        <v>0</v>
      </c>
      <c r="D23" s="227"/>
      <c r="E23" s="227">
        <v>107</v>
      </c>
      <c r="F23" s="227"/>
      <c r="G23" s="227">
        <v>0</v>
      </c>
      <c r="H23" s="227"/>
      <c r="I23" s="227">
        <v>0</v>
      </c>
      <c r="J23" s="227"/>
      <c r="K23" s="227">
        <v>0</v>
      </c>
      <c r="L23" s="227"/>
      <c r="M23" s="227">
        <v>0</v>
      </c>
      <c r="N23" s="227"/>
      <c r="O23" s="227">
        <v>-11094</v>
      </c>
      <c r="P23" s="227"/>
      <c r="Q23" s="227">
        <v>-10987</v>
      </c>
    </row>
    <row r="24" spans="1:17" s="13" customFormat="1" ht="15">
      <c r="A24" s="300" t="s">
        <v>201</v>
      </c>
      <c r="B24" s="270"/>
      <c r="C24" s="218">
        <v>0</v>
      </c>
      <c r="D24" s="218"/>
      <c r="E24" s="218">
        <v>0</v>
      </c>
      <c r="F24" s="218"/>
      <c r="G24" s="218">
        <v>0</v>
      </c>
      <c r="H24" s="218"/>
      <c r="I24" s="218">
        <v>-481</v>
      </c>
      <c r="J24" s="218"/>
      <c r="K24" s="218">
        <v>0</v>
      </c>
      <c r="L24" s="218"/>
      <c r="M24" s="218">
        <v>0</v>
      </c>
      <c r="N24" s="218"/>
      <c r="O24" s="218">
        <v>481</v>
      </c>
      <c r="P24" s="218"/>
      <c r="Q24" s="218">
        <v>0</v>
      </c>
    </row>
    <row r="25" spans="1:17" s="13" customFormat="1" ht="20.25" customHeight="1">
      <c r="A25" s="215" t="s">
        <v>202</v>
      </c>
      <c r="B25" s="243"/>
      <c r="C25" s="235">
        <v>134798</v>
      </c>
      <c r="D25" s="233"/>
      <c r="E25" s="235">
        <v>-18809</v>
      </c>
      <c r="F25" s="233"/>
      <c r="G25" s="235">
        <v>47841</v>
      </c>
      <c r="H25" s="234"/>
      <c r="I25" s="235">
        <v>24171</v>
      </c>
      <c r="J25" s="234"/>
      <c r="K25" s="235">
        <v>2805</v>
      </c>
      <c r="L25" s="234"/>
      <c r="M25" s="235">
        <v>229586</v>
      </c>
      <c r="N25" s="234"/>
      <c r="O25" s="235">
        <v>42483</v>
      </c>
      <c r="P25" s="234"/>
      <c r="Q25" s="235">
        <v>462875</v>
      </c>
    </row>
    <row r="26" spans="1:17" s="13" customFormat="1" ht="18" customHeight="1">
      <c r="A26" s="242" t="s">
        <v>191</v>
      </c>
      <c r="B26" s="273">
        <v>40</v>
      </c>
      <c r="C26" s="233">
        <v>0</v>
      </c>
      <c r="D26" s="233"/>
      <c r="E26" s="233">
        <v>0</v>
      </c>
      <c r="F26" s="233"/>
      <c r="G26" s="233">
        <v>0</v>
      </c>
      <c r="H26" s="234"/>
      <c r="I26" s="233">
        <v>0</v>
      </c>
      <c r="J26" s="234"/>
      <c r="K26" s="233">
        <v>0</v>
      </c>
      <c r="L26" s="234"/>
      <c r="M26" s="247">
        <v>0</v>
      </c>
      <c r="N26" s="234"/>
      <c r="O26" s="246">
        <v>540</v>
      </c>
      <c r="P26" s="234"/>
      <c r="Q26" s="246">
        <v>540</v>
      </c>
    </row>
    <row r="27" spans="1:17" s="13" customFormat="1" ht="16.5" customHeight="1" thickBot="1">
      <c r="A27" s="215" t="s">
        <v>203</v>
      </c>
      <c r="B27" s="243" t="s">
        <v>8</v>
      </c>
      <c r="C27" s="248">
        <v>134798</v>
      </c>
      <c r="D27" s="233"/>
      <c r="E27" s="248">
        <v>-18809</v>
      </c>
      <c r="F27" s="233"/>
      <c r="G27" s="248">
        <v>47841</v>
      </c>
      <c r="H27" s="234"/>
      <c r="I27" s="248">
        <v>24171</v>
      </c>
      <c r="J27" s="234"/>
      <c r="K27" s="248">
        <v>2805</v>
      </c>
      <c r="L27" s="234"/>
      <c r="M27" s="248">
        <v>229586</v>
      </c>
      <c r="N27" s="234"/>
      <c r="O27" s="248">
        <v>43023</v>
      </c>
      <c r="P27" s="234"/>
      <c r="Q27" s="248">
        <v>463415</v>
      </c>
    </row>
    <row r="28" spans="1:17" s="13" customFormat="1" ht="18" customHeight="1" thickTop="1">
      <c r="A28" s="294" t="s">
        <v>193</v>
      </c>
      <c r="B28" s="294"/>
      <c r="C28" s="214"/>
      <c r="D28" s="214"/>
      <c r="E28" s="208"/>
      <c r="F28" s="208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23"/>
    </row>
    <row r="29" spans="1:17" s="13" customFormat="1" ht="18" customHeight="1" thickBot="1">
      <c r="A29" s="242" t="s">
        <v>191</v>
      </c>
      <c r="B29" s="243" t="s">
        <v>8</v>
      </c>
      <c r="C29" s="250">
        <v>0</v>
      </c>
      <c r="D29" s="214"/>
      <c r="E29" s="252">
        <v>602</v>
      </c>
      <c r="F29" s="208"/>
      <c r="G29" s="253">
        <v>0</v>
      </c>
      <c r="H29" s="209"/>
      <c r="I29" s="253">
        <v>0</v>
      </c>
      <c r="J29" s="209"/>
      <c r="K29" s="253">
        <v>0</v>
      </c>
      <c r="L29" s="209"/>
      <c r="M29" s="253">
        <v>0</v>
      </c>
      <c r="N29" s="209"/>
      <c r="O29" s="224">
        <v>-602</v>
      </c>
      <c r="P29" s="209"/>
      <c r="Q29" s="254">
        <v>0</v>
      </c>
    </row>
    <row r="30" spans="1:17" s="13" customFormat="1" ht="18" customHeight="1" thickBot="1">
      <c r="A30" s="299" t="s">
        <v>204</v>
      </c>
      <c r="B30" s="243"/>
      <c r="C30" s="217">
        <v>0</v>
      </c>
      <c r="D30" s="214"/>
      <c r="E30" s="255">
        <v>-15627</v>
      </c>
      <c r="F30" s="208"/>
      <c r="G30" s="217">
        <v>0</v>
      </c>
      <c r="H30" s="209"/>
      <c r="I30" s="217">
        <v>0</v>
      </c>
      <c r="J30" s="209"/>
      <c r="K30" s="217">
        <v>0</v>
      </c>
      <c r="L30" s="209"/>
      <c r="M30" s="217">
        <v>0</v>
      </c>
      <c r="N30" s="209"/>
      <c r="O30" s="255">
        <v>479</v>
      </c>
      <c r="P30" s="209"/>
      <c r="Q30" s="256">
        <v>-15148</v>
      </c>
    </row>
    <row r="31" spans="1:17" s="13" customFormat="1" ht="18" customHeight="1" thickBot="1">
      <c r="A31" s="299" t="s">
        <v>205</v>
      </c>
      <c r="B31" s="243"/>
      <c r="C31" s="250">
        <v>0</v>
      </c>
      <c r="D31" s="214"/>
      <c r="E31" s="227">
        <v>-17026</v>
      </c>
      <c r="F31" s="257"/>
      <c r="G31" s="253">
        <v>0</v>
      </c>
      <c r="H31" s="209"/>
      <c r="I31" s="253">
        <v>0</v>
      </c>
      <c r="J31" s="209"/>
      <c r="K31" s="253">
        <v>0</v>
      </c>
      <c r="L31" s="209"/>
      <c r="M31" s="253">
        <v>0</v>
      </c>
      <c r="N31" s="258"/>
      <c r="O31" s="259">
        <v>0</v>
      </c>
      <c r="P31" s="258"/>
      <c r="Q31" s="227">
        <v>-17026</v>
      </c>
    </row>
    <row r="32" spans="1:17" s="13" customFormat="1" ht="15" customHeight="1">
      <c r="A32" s="300" t="s">
        <v>206</v>
      </c>
      <c r="B32" s="270"/>
      <c r="C32" s="218">
        <v>0</v>
      </c>
      <c r="D32" s="218"/>
      <c r="E32" s="227">
        <v>1399</v>
      </c>
      <c r="F32" s="227"/>
      <c r="G32" s="227">
        <v>0</v>
      </c>
      <c r="H32" s="227"/>
      <c r="I32" s="227">
        <v>0</v>
      </c>
      <c r="J32" s="227"/>
      <c r="K32" s="227">
        <v>0</v>
      </c>
      <c r="L32" s="227"/>
      <c r="M32" s="227">
        <v>0</v>
      </c>
      <c r="N32" s="227"/>
      <c r="O32" s="227">
        <v>479</v>
      </c>
      <c r="P32" s="227"/>
      <c r="Q32" s="227">
        <v>1878</v>
      </c>
    </row>
    <row r="33" spans="1:17" s="13" customFormat="1" ht="15" customHeight="1">
      <c r="A33" s="216" t="s">
        <v>195</v>
      </c>
      <c r="B33" s="270"/>
      <c r="C33" s="217">
        <v>0</v>
      </c>
      <c r="D33" s="218"/>
      <c r="E33" s="217">
        <v>0</v>
      </c>
      <c r="F33" s="218"/>
      <c r="G33" s="217">
        <v>3825</v>
      </c>
      <c r="H33" s="218"/>
      <c r="I33" s="217">
        <v>0</v>
      </c>
      <c r="J33" s="218"/>
      <c r="K33" s="217">
        <v>0</v>
      </c>
      <c r="L33" s="218"/>
      <c r="M33" s="217">
        <v>21503</v>
      </c>
      <c r="N33" s="218"/>
      <c r="O33" s="217">
        <v>-38249</v>
      </c>
      <c r="P33" s="218"/>
      <c r="Q33" s="217">
        <v>-12921</v>
      </c>
    </row>
    <row r="34" spans="1:17" s="13" customFormat="1" ht="15" customHeight="1">
      <c r="A34" s="84" t="s">
        <v>196</v>
      </c>
      <c r="B34" s="271"/>
      <c r="C34" s="227">
        <v>0</v>
      </c>
      <c r="D34" s="227"/>
      <c r="E34" s="227">
        <v>0</v>
      </c>
      <c r="F34" s="227"/>
      <c r="G34" s="227">
        <v>3825</v>
      </c>
      <c r="H34" s="227"/>
      <c r="I34" s="227">
        <v>0</v>
      </c>
      <c r="J34" s="227"/>
      <c r="K34" s="227">
        <v>0</v>
      </c>
      <c r="L34" s="227"/>
      <c r="M34" s="227">
        <v>21503</v>
      </c>
      <c r="N34" s="227"/>
      <c r="O34" s="227">
        <v>-25328</v>
      </c>
      <c r="P34" s="227"/>
      <c r="Q34" s="218">
        <v>0</v>
      </c>
    </row>
    <row r="35" spans="1:17" s="13" customFormat="1" ht="15" customHeight="1">
      <c r="A35" s="84" t="s">
        <v>197</v>
      </c>
      <c r="B35" s="271"/>
      <c r="C35" s="227">
        <v>0</v>
      </c>
      <c r="D35" s="227"/>
      <c r="E35" s="227">
        <v>0</v>
      </c>
      <c r="F35" s="227"/>
      <c r="G35" s="227">
        <v>0</v>
      </c>
      <c r="H35" s="227"/>
      <c r="I35" s="227">
        <v>0</v>
      </c>
      <c r="J35" s="227"/>
      <c r="K35" s="227">
        <v>0</v>
      </c>
      <c r="L35" s="227"/>
      <c r="M35" s="227">
        <v>0</v>
      </c>
      <c r="N35" s="227"/>
      <c r="O35" s="227">
        <v>-12921</v>
      </c>
      <c r="P35" s="227"/>
      <c r="Q35" s="227">
        <v>-12921</v>
      </c>
    </row>
    <row r="36" spans="1:17" s="13" customFormat="1" ht="8.25" customHeight="1">
      <c r="A36" s="222"/>
      <c r="B36" s="270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</row>
    <row r="37" spans="1:17" s="13" customFormat="1" ht="18.75" customHeight="1">
      <c r="A37" s="152" t="s">
        <v>198</v>
      </c>
      <c r="B37" s="272"/>
      <c r="C37" s="231">
        <v>0</v>
      </c>
      <c r="D37" s="230"/>
      <c r="E37" s="231">
        <v>0</v>
      </c>
      <c r="F37" s="230"/>
      <c r="G37" s="231">
        <v>0</v>
      </c>
      <c r="H37" s="230"/>
      <c r="I37" s="231">
        <v>-38</v>
      </c>
      <c r="J37" s="230"/>
      <c r="K37" s="231">
        <v>1284</v>
      </c>
      <c r="L37" s="230"/>
      <c r="M37" s="231">
        <v>0</v>
      </c>
      <c r="N37" s="230"/>
      <c r="O37" s="231">
        <v>41742</v>
      </c>
      <c r="P37" s="230"/>
      <c r="Q37" s="231">
        <v>42988</v>
      </c>
    </row>
    <row r="38" spans="1:17" s="13" customFormat="1" ht="15.75" customHeight="1">
      <c r="A38" s="229" t="s">
        <v>199</v>
      </c>
      <c r="B38" s="270"/>
      <c r="C38" s="227">
        <v>0</v>
      </c>
      <c r="D38" s="227"/>
      <c r="E38" s="227">
        <v>0</v>
      </c>
      <c r="F38" s="227"/>
      <c r="G38" s="227">
        <v>0</v>
      </c>
      <c r="H38" s="227"/>
      <c r="I38" s="227">
        <v>0</v>
      </c>
      <c r="J38" s="227"/>
      <c r="K38" s="227">
        <v>0</v>
      </c>
      <c r="L38" s="227"/>
      <c r="M38" s="227">
        <v>0</v>
      </c>
      <c r="N38" s="227"/>
      <c r="O38" s="227">
        <v>42239</v>
      </c>
      <c r="P38" s="227"/>
      <c r="Q38" s="227">
        <v>42239</v>
      </c>
    </row>
    <row r="39" spans="1:17" s="13" customFormat="1" ht="16.5" customHeight="1">
      <c r="A39" s="229" t="s">
        <v>200</v>
      </c>
      <c r="B39" s="270"/>
      <c r="C39" s="227">
        <v>0</v>
      </c>
      <c r="D39" s="227"/>
      <c r="E39" s="227">
        <v>0</v>
      </c>
      <c r="F39" s="227"/>
      <c r="G39" s="227">
        <v>0</v>
      </c>
      <c r="H39" s="227"/>
      <c r="I39" s="227">
        <v>-38</v>
      </c>
      <c r="J39" s="227"/>
      <c r="K39" s="227">
        <v>1284</v>
      </c>
      <c r="L39" s="251"/>
      <c r="M39" s="227">
        <v>0</v>
      </c>
      <c r="N39" s="251"/>
      <c r="O39" s="227">
        <v>-497</v>
      </c>
      <c r="P39" s="251"/>
      <c r="Q39" s="227">
        <v>749</v>
      </c>
    </row>
    <row r="40" spans="1:17" s="13" customFormat="1" ht="16.5" customHeight="1">
      <c r="A40" s="300" t="s">
        <v>201</v>
      </c>
      <c r="B40" s="270"/>
      <c r="C40" s="218">
        <v>0</v>
      </c>
      <c r="D40" s="218"/>
      <c r="E40" s="218">
        <v>0</v>
      </c>
      <c r="F40" s="218"/>
      <c r="G40" s="218">
        <v>0</v>
      </c>
      <c r="H40" s="218"/>
      <c r="I40" s="218">
        <v>-294</v>
      </c>
      <c r="J40" s="218"/>
      <c r="K40" s="218">
        <v>0</v>
      </c>
      <c r="L40" s="218"/>
      <c r="M40" s="218">
        <v>0</v>
      </c>
      <c r="N40" s="218"/>
      <c r="O40" s="218">
        <v>294</v>
      </c>
      <c r="P40" s="218"/>
      <c r="Q40" s="218">
        <v>0</v>
      </c>
    </row>
    <row r="41" spans="1:19" s="13" customFormat="1" ht="18.75" customHeight="1" thickBot="1">
      <c r="A41" s="199" t="s">
        <v>207</v>
      </c>
      <c r="B41" s="243">
        <v>28</v>
      </c>
      <c r="C41" s="226">
        <v>134798</v>
      </c>
      <c r="D41" s="214"/>
      <c r="E41" s="226">
        <v>-33834</v>
      </c>
      <c r="F41" s="238"/>
      <c r="G41" s="226">
        <v>51666</v>
      </c>
      <c r="H41" s="228"/>
      <c r="I41" s="226">
        <v>23839</v>
      </c>
      <c r="J41" s="228"/>
      <c r="K41" s="226">
        <v>4089</v>
      </c>
      <c r="L41" s="228"/>
      <c r="M41" s="226">
        <v>251089</v>
      </c>
      <c r="N41" s="228"/>
      <c r="O41" s="226">
        <v>46687</v>
      </c>
      <c r="P41" s="228"/>
      <c r="Q41" s="226">
        <v>478334</v>
      </c>
      <c r="R41" s="139"/>
      <c r="S41" s="139"/>
    </row>
    <row r="42" spans="1:17" s="13" customFormat="1" ht="12" customHeight="1" thickTop="1">
      <c r="A42" s="215"/>
      <c r="B42" s="270"/>
      <c r="C42" s="37"/>
      <c r="D42" s="37"/>
      <c r="E42" s="11"/>
      <c r="F42" s="11"/>
      <c r="Q42" s="139"/>
    </row>
    <row r="43" spans="1:17" s="13" customFormat="1" ht="9.75" customHeight="1">
      <c r="A43" s="215"/>
      <c r="B43" s="270"/>
      <c r="C43" s="37"/>
      <c r="D43" s="37"/>
      <c r="E43" s="11"/>
      <c r="F43" s="11"/>
      <c r="O43" s="139"/>
      <c r="Q43" s="139"/>
    </row>
    <row r="44" spans="1:17" s="207" customFormat="1" ht="15">
      <c r="A44" s="116" t="str">
        <f>CFS!A59</f>
        <v>Приложения на страницах с 5 до 112 являются неотъемлемой частью финансового отчета.</v>
      </c>
      <c r="B44" s="274"/>
      <c r="G44" s="225"/>
      <c r="I44" s="225"/>
      <c r="K44" s="225"/>
      <c r="M44" s="225"/>
      <c r="O44" s="225"/>
      <c r="Q44" s="232"/>
    </row>
    <row r="45" spans="1:17" s="207" customFormat="1" ht="15">
      <c r="A45" s="116"/>
      <c r="B45" s="274"/>
      <c r="G45" s="225"/>
      <c r="I45" s="225"/>
      <c r="K45" s="225"/>
      <c r="M45" s="225"/>
      <c r="O45" s="225"/>
      <c r="Q45" s="232"/>
    </row>
    <row r="46" spans="1:17" s="240" customFormat="1" ht="15" customHeight="1">
      <c r="A46" s="12" t="s">
        <v>208</v>
      </c>
      <c r="B46" s="204" t="s">
        <v>209</v>
      </c>
      <c r="E46" s="240" t="s">
        <v>210</v>
      </c>
      <c r="G46" s="239" t="s">
        <v>85</v>
      </c>
      <c r="P46" s="239"/>
      <c r="Q46" s="239"/>
    </row>
    <row r="47" spans="1:17" s="240" customFormat="1" ht="15">
      <c r="A47" s="12"/>
      <c r="B47" s="239"/>
      <c r="G47" s="239"/>
      <c r="P47" s="239"/>
      <c r="Q47" s="239"/>
    </row>
    <row r="48" spans="1:17" s="240" customFormat="1" ht="15">
      <c r="A48" s="169" t="s">
        <v>25</v>
      </c>
      <c r="C48" s="179" t="s">
        <v>27</v>
      </c>
      <c r="H48" s="179"/>
      <c r="I48" s="239" t="s">
        <v>29</v>
      </c>
      <c r="L48" s="179"/>
      <c r="P48" s="239"/>
      <c r="Q48" s="239"/>
    </row>
    <row r="49" spans="1:2" ht="18" customHeight="1">
      <c r="A49" s="205"/>
      <c r="B49" s="276"/>
    </row>
    <row r="50" spans="1:2" ht="15">
      <c r="A50" s="204"/>
      <c r="B50" s="277"/>
    </row>
    <row r="51" ht="15">
      <c r="E51" s="280" t="s">
        <v>211</v>
      </c>
    </row>
    <row r="59" spans="1:2" ht="15">
      <c r="A59" s="213"/>
      <c r="B59" s="278"/>
    </row>
  </sheetData>
  <sheetProtection/>
  <mergeCells count="11">
    <mergeCell ref="A2:Q2"/>
    <mergeCell ref="Q5:Q6"/>
    <mergeCell ref="C5:C6"/>
    <mergeCell ref="E5:E6"/>
    <mergeCell ref="M5:M6"/>
    <mergeCell ref="O5:O6"/>
    <mergeCell ref="A12:B12"/>
    <mergeCell ref="K5:K6"/>
    <mergeCell ref="A28:B28"/>
    <mergeCell ref="G5:G6"/>
    <mergeCell ref="A5:B6"/>
  </mergeCells>
  <printOptions/>
  <pageMargins left="0.5511811023622047" right="0.15748031496062992" top="0.35433070866141736" bottom="0.2362204724409449" header="0.5511811023622047" footer="0.35433070866141736"/>
  <pageSetup blackAndWhite="1" firstPageNumber="4" useFirstPageNumber="1" horizontalDpi="600" verticalDpi="600" orientation="landscape" paperSize="9" scale="67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Lyubima Dasheva</cp:lastModifiedBy>
  <cp:lastPrinted>2018-03-27T09:24:12Z</cp:lastPrinted>
  <dcterms:created xsi:type="dcterms:W3CDTF">2003-02-07T14:36:34Z</dcterms:created>
  <dcterms:modified xsi:type="dcterms:W3CDTF">2018-04-03T07:46:37Z</dcterms:modified>
  <cp:category/>
  <cp:version/>
  <cp:contentType/>
  <cp:contentStatus/>
</cp:coreProperties>
</file>