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620" windowWidth="19440" windowHeight="15600" tabRatio="500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5" sheetId="6" r:id="rId6"/>
    <sheet name="Exerpt 6" sheetId="7" r:id="rId7"/>
    <sheet name="Exerpt 7" sheetId="8" r:id="rId8"/>
    <sheet name="Exerpt 8" sheetId="9" r:id="rId9"/>
    <sheet name="Exerpt 8.1" sheetId="10" r:id="rId10"/>
    <sheet name="Exerpt 8.2" sheetId="11" r:id="rId11"/>
    <sheet name="Exerpt 8.3" sheetId="12" r:id="rId12"/>
    <sheet name="Exerpt 8.4" sheetId="13" r:id="rId13"/>
    <sheet name="Exerpt 8.5" sheetId="14" r:id="rId14"/>
    <sheet name="Exerpt 8.6" sheetId="15" r:id="rId15"/>
  </sheets>
  <externalReferences>
    <externalReference r:id="rId16"/>
    <externalReference r:id="rId17"/>
    <externalReference r:id="rId18"/>
  </externalReferences>
  <definedNames>
    <definedName name="_consolidation">[1]Nomenklaturi!$A$1:$A$2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reportConsolidation">[1]Начална!$A$3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5" l="1"/>
  <c r="G18" i="15"/>
  <c r="H18" i="15"/>
  <c r="I18" i="15"/>
  <c r="E18" i="15"/>
  <c r="D18" i="15"/>
  <c r="C18" i="15"/>
  <c r="I17" i="15"/>
  <c r="F27" i="14"/>
  <c r="G27" i="14"/>
  <c r="H27" i="14"/>
  <c r="I27" i="14"/>
  <c r="E27" i="14"/>
  <c r="D27" i="14"/>
  <c r="C27" i="14"/>
  <c r="I26" i="14"/>
  <c r="I25" i="14"/>
  <c r="I24" i="14"/>
  <c r="I23" i="14"/>
  <c r="I22" i="14"/>
  <c r="I21" i="14"/>
  <c r="I20" i="14"/>
  <c r="F18" i="14"/>
  <c r="G18" i="14"/>
  <c r="H18" i="14"/>
  <c r="I18" i="14"/>
  <c r="E18" i="14"/>
  <c r="D18" i="14"/>
  <c r="C18" i="14"/>
  <c r="I17" i="14"/>
  <c r="I16" i="14"/>
  <c r="I15" i="14"/>
  <c r="I14" i="14"/>
  <c r="I13" i="14"/>
  <c r="F18" i="12"/>
  <c r="G18" i="12"/>
  <c r="H18" i="12"/>
  <c r="I18" i="12"/>
  <c r="E18" i="12"/>
  <c r="D18" i="12"/>
  <c r="C18" i="12"/>
  <c r="I17" i="12"/>
  <c r="I16" i="12"/>
  <c r="I15" i="12"/>
  <c r="I14" i="12"/>
  <c r="F18" i="11"/>
  <c r="G18" i="11"/>
  <c r="H18" i="11"/>
  <c r="I18" i="11"/>
  <c r="E18" i="11"/>
  <c r="D18" i="11"/>
  <c r="C18" i="11"/>
  <c r="I17" i="11"/>
  <c r="F21" i="10"/>
  <c r="F27" i="10"/>
  <c r="G27" i="10"/>
  <c r="H27" i="10"/>
  <c r="I27" i="10"/>
  <c r="E27" i="10"/>
  <c r="D27" i="10"/>
  <c r="C21" i="10"/>
  <c r="C27" i="10"/>
  <c r="I26" i="10"/>
  <c r="I25" i="10"/>
  <c r="I24" i="10"/>
  <c r="I23" i="10"/>
  <c r="I22" i="10"/>
  <c r="I21" i="10"/>
  <c r="I20" i="10"/>
  <c r="F18" i="10"/>
  <c r="G18" i="10"/>
  <c r="H18" i="10"/>
  <c r="I18" i="10"/>
  <c r="E18" i="10"/>
  <c r="D18" i="10"/>
  <c r="C18" i="10"/>
  <c r="I17" i="10"/>
  <c r="I16" i="10"/>
  <c r="I15" i="10"/>
  <c r="I14" i="10"/>
  <c r="I13" i="10"/>
  <c r="F27" i="9"/>
  <c r="G27" i="9"/>
  <c r="H27" i="9"/>
  <c r="I27" i="9"/>
  <c r="E27" i="9"/>
  <c r="D27" i="9"/>
  <c r="C27" i="9"/>
  <c r="I26" i="9"/>
  <c r="I25" i="9"/>
  <c r="I24" i="9"/>
  <c r="I23" i="9"/>
  <c r="I22" i="9"/>
  <c r="I21" i="9"/>
  <c r="I20" i="9"/>
  <c r="F18" i="9"/>
  <c r="G18" i="9"/>
  <c r="H18" i="9"/>
  <c r="I18" i="9"/>
  <c r="E18" i="9"/>
  <c r="D18" i="9"/>
  <c r="C18" i="9"/>
  <c r="I17" i="9"/>
  <c r="I16" i="9"/>
  <c r="I15" i="9"/>
  <c r="I14" i="9"/>
  <c r="I13" i="9"/>
  <c r="F92" i="8"/>
  <c r="F87" i="8"/>
  <c r="F82" i="8"/>
  <c r="F77" i="8"/>
  <c r="F73" i="8"/>
  <c r="F98" i="8"/>
  <c r="F54" i="8"/>
  <c r="F58" i="8"/>
  <c r="F68" i="8"/>
  <c r="F99" i="8"/>
  <c r="D88" i="8"/>
  <c r="E88" i="8"/>
  <c r="D89" i="8"/>
  <c r="E89" i="8"/>
  <c r="D90" i="8"/>
  <c r="E90" i="8"/>
  <c r="D91" i="8"/>
  <c r="E91" i="8"/>
  <c r="D93" i="8"/>
  <c r="E93" i="8"/>
  <c r="D94" i="8"/>
  <c r="E94" i="8"/>
  <c r="D95" i="8"/>
  <c r="E95" i="8"/>
  <c r="E92" i="8"/>
  <c r="D96" i="8"/>
  <c r="E96" i="8"/>
  <c r="E87" i="8"/>
  <c r="D83" i="8"/>
  <c r="E83" i="8"/>
  <c r="D84" i="8"/>
  <c r="E84" i="8"/>
  <c r="D85" i="8"/>
  <c r="E85" i="8"/>
  <c r="D86" i="8"/>
  <c r="E86" i="8"/>
  <c r="E82" i="8"/>
  <c r="D78" i="8"/>
  <c r="E78" i="8"/>
  <c r="D80" i="8"/>
  <c r="E80" i="8"/>
  <c r="E77" i="8"/>
  <c r="D74" i="8"/>
  <c r="E74" i="8"/>
  <c r="D75" i="8"/>
  <c r="E75" i="8"/>
  <c r="D76" i="8"/>
  <c r="E76" i="8"/>
  <c r="E73" i="8"/>
  <c r="D97" i="8"/>
  <c r="E97" i="8"/>
  <c r="E98" i="8"/>
  <c r="E70" i="8"/>
  <c r="C54" i="8"/>
  <c r="C58" i="8"/>
  <c r="C68" i="8"/>
  <c r="D54" i="8"/>
  <c r="D58" i="8"/>
  <c r="D68" i="8"/>
  <c r="E68" i="8"/>
  <c r="E99" i="8"/>
  <c r="D92" i="8"/>
  <c r="D87" i="8"/>
  <c r="D82" i="8"/>
  <c r="D77" i="8"/>
  <c r="D73" i="8"/>
  <c r="D98" i="8"/>
  <c r="D99" i="8"/>
  <c r="C92" i="8"/>
  <c r="C87" i="8"/>
  <c r="C82" i="8"/>
  <c r="C77" i="8"/>
  <c r="C73" i="8"/>
  <c r="C98" i="8"/>
  <c r="C99" i="8"/>
  <c r="D81" i="8"/>
  <c r="E81" i="8"/>
  <c r="D79" i="8"/>
  <c r="E79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D27" i="8"/>
  <c r="E27" i="8"/>
  <c r="D28" i="8"/>
  <c r="E28" i="8"/>
  <c r="D29" i="8"/>
  <c r="E29" i="8"/>
  <c r="E26" i="8"/>
  <c r="D30" i="8"/>
  <c r="E30" i="8"/>
  <c r="D31" i="8"/>
  <c r="E31" i="8"/>
  <c r="D33" i="8"/>
  <c r="E33" i="8"/>
  <c r="D32" i="8"/>
  <c r="E32" i="8"/>
  <c r="D34" i="8"/>
  <c r="E34" i="8"/>
  <c r="D36" i="8"/>
  <c r="E36" i="8"/>
  <c r="D37" i="8"/>
  <c r="E37" i="8"/>
  <c r="D38" i="8"/>
  <c r="E38" i="8"/>
  <c r="D39" i="8"/>
  <c r="E39" i="8"/>
  <c r="E35" i="8"/>
  <c r="D41" i="8"/>
  <c r="E41" i="8"/>
  <c r="D42" i="8"/>
  <c r="E42" i="8"/>
  <c r="D43" i="8"/>
  <c r="E43" i="8"/>
  <c r="D44" i="8"/>
  <c r="E44" i="8"/>
  <c r="E40" i="8"/>
  <c r="E45" i="8"/>
  <c r="E23" i="8"/>
  <c r="E14" i="8"/>
  <c r="E15" i="8"/>
  <c r="E16" i="8"/>
  <c r="E13" i="8"/>
  <c r="E17" i="8"/>
  <c r="C18" i="8"/>
  <c r="D18" i="8"/>
  <c r="E18" i="8"/>
  <c r="E21" i="8"/>
  <c r="E46" i="8"/>
  <c r="D26" i="8"/>
  <c r="D35" i="8"/>
  <c r="D40" i="8"/>
  <c r="D45" i="8"/>
  <c r="D13" i="8"/>
  <c r="D21" i="8"/>
  <c r="D46" i="8"/>
  <c r="C26" i="8"/>
  <c r="C35" i="8"/>
  <c r="C40" i="8"/>
  <c r="C45" i="8"/>
  <c r="C13" i="8"/>
  <c r="C21" i="8"/>
  <c r="C46" i="8"/>
  <c r="E22" i="8"/>
  <c r="E20" i="8"/>
  <c r="E19" i="8"/>
  <c r="D11" i="7"/>
  <c r="D12" i="7"/>
  <c r="D13" i="7"/>
  <c r="D14" i="7"/>
  <c r="D15" i="7"/>
  <c r="D16" i="7"/>
  <c r="D17" i="7"/>
  <c r="D19" i="7"/>
  <c r="E12" i="7"/>
  <c r="E13" i="7"/>
  <c r="E15" i="7"/>
  <c r="E16" i="7"/>
  <c r="E17" i="7"/>
  <c r="E19" i="7"/>
  <c r="F13" i="7"/>
  <c r="F17" i="7"/>
  <c r="F19" i="7"/>
  <c r="G19" i="7"/>
  <c r="H19" i="7"/>
  <c r="I19" i="7"/>
  <c r="J19" i="7"/>
  <c r="K12" i="7"/>
  <c r="K13" i="7"/>
  <c r="K14" i="7"/>
  <c r="K15" i="7"/>
  <c r="K16" i="7"/>
  <c r="K19" i="7"/>
  <c r="L12" i="7"/>
  <c r="L13" i="7"/>
  <c r="L14" i="7"/>
  <c r="L15" i="7"/>
  <c r="L16" i="7"/>
  <c r="L19" i="7"/>
  <c r="M19" i="7"/>
  <c r="N19" i="7"/>
  <c r="O19" i="7"/>
  <c r="P19" i="7"/>
  <c r="Q19" i="7"/>
  <c r="R19" i="7"/>
  <c r="G20" i="7"/>
  <c r="J20" i="7"/>
  <c r="N20" i="7"/>
  <c r="Q20" i="7"/>
  <c r="R20" i="7"/>
  <c r="G21" i="7"/>
  <c r="J21" i="7"/>
  <c r="N21" i="7"/>
  <c r="Q21" i="7"/>
  <c r="R21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D29" i="7"/>
  <c r="D34" i="7"/>
  <c r="D40" i="7"/>
  <c r="E33" i="7"/>
  <c r="E29" i="7"/>
  <c r="E34" i="7"/>
  <c r="E40" i="7"/>
  <c r="F29" i="7"/>
  <c r="F34" i="7"/>
  <c r="F40" i="7"/>
  <c r="G40" i="7"/>
  <c r="H29" i="7"/>
  <c r="H34" i="7"/>
  <c r="H40" i="7"/>
  <c r="I29" i="7"/>
  <c r="I34" i="7"/>
  <c r="I40" i="7"/>
  <c r="J40" i="7"/>
  <c r="K29" i="7"/>
  <c r="K34" i="7"/>
  <c r="K40" i="7"/>
  <c r="L29" i="7"/>
  <c r="L34" i="7"/>
  <c r="L40" i="7"/>
  <c r="M29" i="7"/>
  <c r="M34" i="7"/>
  <c r="M40" i="7"/>
  <c r="N40" i="7"/>
  <c r="O29" i="7"/>
  <c r="O34" i="7"/>
  <c r="O40" i="7"/>
  <c r="P29" i="7"/>
  <c r="P34" i="7"/>
  <c r="P40" i="7"/>
  <c r="Q40" i="7"/>
  <c r="R40" i="7"/>
  <c r="G41" i="7"/>
  <c r="J41" i="7"/>
  <c r="N41" i="7"/>
  <c r="Q41" i="7"/>
  <c r="R41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G39" i="7"/>
  <c r="J39" i="7"/>
  <c r="N39" i="7"/>
  <c r="Q39" i="7"/>
  <c r="R39" i="7"/>
  <c r="G38" i="7"/>
  <c r="J38" i="7"/>
  <c r="N38" i="7"/>
  <c r="Q38" i="7"/>
  <c r="R38" i="7"/>
  <c r="G37" i="7"/>
  <c r="J37" i="7"/>
  <c r="N37" i="7"/>
  <c r="Q37" i="7"/>
  <c r="R37" i="7"/>
  <c r="G36" i="7"/>
  <c r="J36" i="7"/>
  <c r="N36" i="7"/>
  <c r="Q36" i="7"/>
  <c r="R36" i="7"/>
  <c r="G35" i="7"/>
  <c r="J35" i="7"/>
  <c r="N35" i="7"/>
  <c r="Q35" i="7"/>
  <c r="R35" i="7"/>
  <c r="G34" i="7"/>
  <c r="J34" i="7"/>
  <c r="N34" i="7"/>
  <c r="Q34" i="7"/>
  <c r="R34" i="7"/>
  <c r="G33" i="7"/>
  <c r="J33" i="7"/>
  <c r="N33" i="7"/>
  <c r="Q33" i="7"/>
  <c r="R33" i="7"/>
  <c r="G32" i="7"/>
  <c r="J32" i="7"/>
  <c r="N32" i="7"/>
  <c r="Q32" i="7"/>
  <c r="R32" i="7"/>
  <c r="G31" i="7"/>
  <c r="J31" i="7"/>
  <c r="N31" i="7"/>
  <c r="Q31" i="7"/>
  <c r="R31" i="7"/>
  <c r="G30" i="7"/>
  <c r="J30" i="7"/>
  <c r="N30" i="7"/>
  <c r="Q30" i="7"/>
  <c r="R30" i="7"/>
  <c r="G29" i="7"/>
  <c r="J29" i="7"/>
  <c r="N29" i="7"/>
  <c r="Q29" i="7"/>
  <c r="R29" i="7"/>
  <c r="G26" i="7"/>
  <c r="J26" i="7"/>
  <c r="N26" i="7"/>
  <c r="Q26" i="7"/>
  <c r="R26" i="7"/>
  <c r="G25" i="7"/>
  <c r="J25" i="7"/>
  <c r="N25" i="7"/>
  <c r="Q25" i="7"/>
  <c r="R25" i="7"/>
  <c r="G24" i="7"/>
  <c r="J24" i="7"/>
  <c r="N24" i="7"/>
  <c r="Q24" i="7"/>
  <c r="R24" i="7"/>
  <c r="G23" i="7"/>
  <c r="J23" i="7"/>
  <c r="N23" i="7"/>
  <c r="Q23" i="7"/>
  <c r="R23" i="7"/>
  <c r="G22" i="7"/>
  <c r="J22" i="7"/>
  <c r="N22" i="7"/>
  <c r="Q22" i="7"/>
  <c r="R22" i="7"/>
  <c r="G18" i="7"/>
  <c r="J18" i="7"/>
  <c r="N18" i="7"/>
  <c r="Q18" i="7"/>
  <c r="R18" i="7"/>
  <c r="G17" i="7"/>
  <c r="J17" i="7"/>
  <c r="N17" i="7"/>
  <c r="Q17" i="7"/>
  <c r="R17" i="7"/>
  <c r="G16" i="7"/>
  <c r="J16" i="7"/>
  <c r="N16" i="7"/>
  <c r="Q16" i="7"/>
  <c r="R16" i="7"/>
  <c r="G15" i="7"/>
  <c r="J15" i="7"/>
  <c r="N15" i="7"/>
  <c r="Q15" i="7"/>
  <c r="R15" i="7"/>
  <c r="G14" i="7"/>
  <c r="J14" i="7"/>
  <c r="N14" i="7"/>
  <c r="Q14" i="7"/>
  <c r="R14" i="7"/>
  <c r="G13" i="7"/>
  <c r="J13" i="7"/>
  <c r="N13" i="7"/>
  <c r="Q13" i="7"/>
  <c r="R13" i="7"/>
  <c r="G12" i="7"/>
  <c r="J12" i="7"/>
  <c r="N12" i="7"/>
  <c r="Q12" i="7"/>
  <c r="R12" i="7"/>
  <c r="G11" i="7"/>
  <c r="J11" i="7"/>
  <c r="N11" i="7"/>
  <c r="Q11" i="7"/>
  <c r="R11" i="7"/>
  <c r="E12" i="6"/>
  <c r="F12" i="6"/>
  <c r="E13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E27" i="6"/>
  <c r="C27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E61" i="6"/>
  <c r="C61" i="6"/>
  <c r="E63" i="6"/>
  <c r="F63" i="6"/>
  <c r="E64" i="6"/>
  <c r="F64" i="6"/>
  <c r="F65" i="6"/>
  <c r="E66" i="6"/>
  <c r="F66" i="6"/>
  <c r="E67" i="6"/>
  <c r="F67" i="6"/>
  <c r="E68" i="6"/>
  <c r="F68" i="6"/>
  <c r="E69" i="6"/>
  <c r="F69" i="6"/>
  <c r="E70" i="6"/>
  <c r="F70" i="6"/>
  <c r="E71" i="6"/>
  <c r="F71" i="6"/>
  <c r="E72" i="6"/>
  <c r="F72" i="6"/>
  <c r="F73" i="6"/>
  <c r="F74" i="6"/>
  <c r="F75" i="6"/>
  <c r="F76" i="6"/>
  <c r="F77" i="6"/>
  <c r="F78" i="6"/>
  <c r="F79" i="6"/>
  <c r="E78" i="6"/>
  <c r="E79" i="6"/>
  <c r="C78" i="6"/>
  <c r="C79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E97" i="6"/>
  <c r="C97" i="6"/>
  <c r="E133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E148" i="6"/>
  <c r="E149" i="6"/>
  <c r="C148" i="6"/>
  <c r="C149" i="6"/>
  <c r="M19" i="5"/>
  <c r="M23" i="5"/>
  <c r="M26" i="5"/>
  <c r="M13" i="5"/>
  <c r="M14" i="5"/>
  <c r="M17" i="5"/>
  <c r="M31" i="5"/>
  <c r="M34" i="5"/>
  <c r="C19" i="5"/>
  <c r="C23" i="5"/>
  <c r="C26" i="5"/>
  <c r="C13" i="5"/>
  <c r="C14" i="5"/>
  <c r="C17" i="5"/>
  <c r="C31" i="5"/>
  <c r="C34" i="5"/>
  <c r="D19" i="5"/>
  <c r="D23" i="5"/>
  <c r="D26" i="5"/>
  <c r="D13" i="5"/>
  <c r="D14" i="5"/>
  <c r="D17" i="5"/>
  <c r="D31" i="5"/>
  <c r="D34" i="5"/>
  <c r="E19" i="5"/>
  <c r="E23" i="5"/>
  <c r="E26" i="5"/>
  <c r="E13" i="5"/>
  <c r="E14" i="5"/>
  <c r="E17" i="5"/>
  <c r="E31" i="5"/>
  <c r="E34" i="5"/>
  <c r="F19" i="5"/>
  <c r="F23" i="5"/>
  <c r="F26" i="5"/>
  <c r="F13" i="5"/>
  <c r="F14" i="5"/>
  <c r="F17" i="5"/>
  <c r="F31" i="5"/>
  <c r="F34" i="5"/>
  <c r="G19" i="5"/>
  <c r="G23" i="5"/>
  <c r="G26" i="5"/>
  <c r="G13" i="5"/>
  <c r="G14" i="5"/>
  <c r="G17" i="5"/>
  <c r="G31" i="5"/>
  <c r="G34" i="5"/>
  <c r="H19" i="5"/>
  <c r="H23" i="5"/>
  <c r="H26" i="5"/>
  <c r="H13" i="5"/>
  <c r="H14" i="5"/>
  <c r="H17" i="5"/>
  <c r="H31" i="5"/>
  <c r="H34" i="5"/>
  <c r="I19" i="5"/>
  <c r="I23" i="5"/>
  <c r="I26" i="5"/>
  <c r="I13" i="5"/>
  <c r="I14" i="5"/>
  <c r="I17" i="5"/>
  <c r="I18" i="5"/>
  <c r="I31" i="5"/>
  <c r="I34" i="5"/>
  <c r="J19" i="5"/>
  <c r="J23" i="5"/>
  <c r="J26" i="5"/>
  <c r="J13" i="5"/>
  <c r="J14" i="5"/>
  <c r="J17" i="5"/>
  <c r="J18" i="5"/>
  <c r="J31" i="5"/>
  <c r="J34" i="5"/>
  <c r="K19" i="5"/>
  <c r="K23" i="5"/>
  <c r="K26" i="5"/>
  <c r="K14" i="5"/>
  <c r="K17" i="5"/>
  <c r="K31" i="5"/>
  <c r="K34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D43" i="4"/>
  <c r="D33" i="4"/>
  <c r="D21" i="4"/>
  <c r="D44" i="4"/>
  <c r="D46" i="4"/>
  <c r="C43" i="4"/>
  <c r="C33" i="4"/>
  <c r="C21" i="4"/>
  <c r="C44" i="4"/>
  <c r="C46" i="4"/>
  <c r="H16" i="3"/>
  <c r="H18" i="3"/>
  <c r="H27" i="3"/>
  <c r="H31" i="3"/>
  <c r="H36" i="3"/>
  <c r="H37" i="3"/>
  <c r="D37" i="3"/>
  <c r="H42" i="3"/>
  <c r="H45" i="3"/>
  <c r="G16" i="3"/>
  <c r="G18" i="3"/>
  <c r="G27" i="3"/>
  <c r="G31" i="3"/>
  <c r="G36" i="3"/>
  <c r="G37" i="3"/>
  <c r="C37" i="3"/>
  <c r="G42" i="3"/>
  <c r="G45" i="3"/>
  <c r="D42" i="3"/>
  <c r="H44" i="3"/>
  <c r="C42" i="3"/>
  <c r="G44" i="3"/>
  <c r="H33" i="3"/>
  <c r="G33" i="3"/>
  <c r="D29" i="3"/>
  <c r="D22" i="3"/>
  <c r="D31" i="3"/>
  <c r="D36" i="3"/>
  <c r="D38" i="3"/>
  <c r="D45" i="3"/>
  <c r="C27" i="3"/>
  <c r="C29" i="3"/>
  <c r="C22" i="3"/>
  <c r="C31" i="3"/>
  <c r="C36" i="3"/>
  <c r="C38" i="3"/>
  <c r="C45" i="3"/>
  <c r="D44" i="3"/>
  <c r="C44" i="3"/>
  <c r="D33" i="3"/>
  <c r="C33" i="3"/>
  <c r="H22" i="2"/>
  <c r="H26" i="2"/>
  <c r="H18" i="2"/>
  <c r="H28" i="2"/>
  <c r="H34" i="2"/>
  <c r="H37" i="2"/>
  <c r="H50" i="2"/>
  <c r="H56" i="2"/>
  <c r="H61" i="2"/>
  <c r="H71" i="2"/>
  <c r="H79" i="2"/>
  <c r="H95" i="2"/>
  <c r="G21" i="2"/>
  <c r="G23" i="2"/>
  <c r="G25" i="2"/>
  <c r="G22" i="2"/>
  <c r="G26" i="2"/>
  <c r="G18" i="2"/>
  <c r="G28" i="2"/>
  <c r="G34" i="2"/>
  <c r="G37" i="2"/>
  <c r="G45" i="2"/>
  <c r="G50" i="2"/>
  <c r="G54" i="2"/>
  <c r="G56" i="2"/>
  <c r="G59" i="2"/>
  <c r="G60" i="2"/>
  <c r="G62" i="2"/>
  <c r="G63" i="2"/>
  <c r="G64" i="2"/>
  <c r="G65" i="2"/>
  <c r="G66" i="2"/>
  <c r="G67" i="2"/>
  <c r="G68" i="2"/>
  <c r="G61" i="2"/>
  <c r="G69" i="2"/>
  <c r="G71" i="2"/>
  <c r="G79" i="2"/>
  <c r="G95" i="2"/>
  <c r="D65" i="2"/>
  <c r="D76" i="2"/>
  <c r="D79" i="2"/>
  <c r="D85" i="2"/>
  <c r="D92" i="2"/>
  <c r="D94" i="2"/>
  <c r="D12" i="2"/>
  <c r="D13" i="2"/>
  <c r="D14" i="2"/>
  <c r="D15" i="2"/>
  <c r="D16" i="2"/>
  <c r="D17" i="2"/>
  <c r="D18" i="2"/>
  <c r="D19" i="2"/>
  <c r="D20" i="2"/>
  <c r="D21" i="2"/>
  <c r="D22" i="2"/>
  <c r="D24" i="2"/>
  <c r="D25" i="2"/>
  <c r="D26" i="2"/>
  <c r="D27" i="2"/>
  <c r="D28" i="2"/>
  <c r="D31" i="2"/>
  <c r="D33" i="2"/>
  <c r="D36" i="2"/>
  <c r="D37" i="2"/>
  <c r="D38" i="2"/>
  <c r="D39" i="2"/>
  <c r="D35" i="2"/>
  <c r="D40" i="2"/>
  <c r="D46" i="2"/>
  <c r="D52" i="2"/>
  <c r="D56" i="2"/>
  <c r="D95" i="2"/>
  <c r="C65" i="2"/>
  <c r="C68" i="2"/>
  <c r="C69" i="2"/>
  <c r="C70" i="2"/>
  <c r="C71" i="2"/>
  <c r="C72" i="2"/>
  <c r="C73" i="2"/>
  <c r="C75" i="2"/>
  <c r="C76" i="2"/>
  <c r="C79" i="2"/>
  <c r="C85" i="2"/>
  <c r="C92" i="2"/>
  <c r="C94" i="2"/>
  <c r="C12" i="2"/>
  <c r="C13" i="2"/>
  <c r="C14" i="2"/>
  <c r="C15" i="2"/>
  <c r="C16" i="2"/>
  <c r="C17" i="2"/>
  <c r="C18" i="2"/>
  <c r="C19" i="2"/>
  <c r="C20" i="2"/>
  <c r="C21" i="2"/>
  <c r="C22" i="2"/>
  <c r="C24" i="2"/>
  <c r="C25" i="2"/>
  <c r="C26" i="2"/>
  <c r="C27" i="2"/>
  <c r="C28" i="2"/>
  <c r="C31" i="2"/>
  <c r="C33" i="2"/>
  <c r="C36" i="2"/>
  <c r="C37" i="2"/>
  <c r="C38" i="2"/>
  <c r="C39" i="2"/>
  <c r="C35" i="2"/>
  <c r="C40" i="2"/>
  <c r="C46" i="2"/>
  <c r="C48" i="2"/>
  <c r="C49" i="2"/>
  <c r="C50" i="2"/>
  <c r="C51" i="2"/>
  <c r="C52" i="2"/>
  <c r="C56" i="2"/>
  <c r="C95" i="2"/>
  <c r="A6" i="2"/>
  <c r="A6" i="3"/>
  <c r="A6" i="4"/>
  <c r="B6" i="5"/>
  <c r="A7" i="6"/>
  <c r="C6" i="7"/>
  <c r="A7" i="8"/>
  <c r="A5" i="9"/>
  <c r="A5" i="10"/>
  <c r="A5" i="11"/>
  <c r="A5" i="12"/>
  <c r="A5" i="13"/>
  <c r="A5" i="14"/>
  <c r="A5" i="15"/>
  <c r="F27" i="15"/>
  <c r="G27" i="15"/>
  <c r="H27" i="15"/>
  <c r="I27" i="15"/>
  <c r="E27" i="15"/>
  <c r="D27" i="15"/>
  <c r="C27" i="15"/>
  <c r="I26" i="15"/>
  <c r="I25" i="15"/>
  <c r="I24" i="15"/>
  <c r="I23" i="15"/>
  <c r="I22" i="15"/>
  <c r="I21" i="15"/>
  <c r="I20" i="15"/>
  <c r="I16" i="15"/>
  <c r="I15" i="15"/>
  <c r="I14" i="15"/>
  <c r="F27" i="12"/>
  <c r="G27" i="12"/>
  <c r="H27" i="12"/>
  <c r="I27" i="12"/>
  <c r="E27" i="12"/>
  <c r="D27" i="12"/>
  <c r="C27" i="12"/>
  <c r="I26" i="12"/>
  <c r="I25" i="12"/>
  <c r="I24" i="12"/>
  <c r="I23" i="12"/>
  <c r="I22" i="12"/>
  <c r="I21" i="12"/>
  <c r="I20" i="12"/>
  <c r="F27" i="13"/>
  <c r="G27" i="13"/>
  <c r="H27" i="13"/>
  <c r="I27" i="13"/>
  <c r="E27" i="13"/>
  <c r="D27" i="13"/>
  <c r="C27" i="13"/>
  <c r="I26" i="13"/>
  <c r="I25" i="13"/>
  <c r="I24" i="13"/>
  <c r="I23" i="13"/>
  <c r="I22" i="13"/>
  <c r="I21" i="13"/>
  <c r="I20" i="13"/>
  <c r="F18" i="13"/>
  <c r="G18" i="13"/>
  <c r="H18" i="13"/>
  <c r="I18" i="13"/>
  <c r="E18" i="13"/>
  <c r="D18" i="13"/>
  <c r="C18" i="13"/>
  <c r="I17" i="13"/>
  <c r="I16" i="13"/>
  <c r="I15" i="13"/>
  <c r="I14" i="13"/>
  <c r="I13" i="13"/>
  <c r="F27" i="11"/>
  <c r="G27" i="11"/>
  <c r="H27" i="11"/>
  <c r="I27" i="11"/>
  <c r="E27" i="11"/>
  <c r="D27" i="11"/>
  <c r="C27" i="11"/>
  <c r="I26" i="11"/>
  <c r="I25" i="11"/>
  <c r="I24" i="11"/>
  <c r="I23" i="11"/>
  <c r="I22" i="11"/>
  <c r="I21" i="11"/>
  <c r="I20" i="11"/>
  <c r="I16" i="11"/>
  <c r="I15" i="11"/>
  <c r="I14" i="11"/>
  <c r="I13" i="11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E131" i="6"/>
  <c r="E114" i="6"/>
  <c r="C131" i="6"/>
  <c r="C114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E44" i="6"/>
  <c r="C44" i="6"/>
  <c r="B31" i="15"/>
  <c r="B31" i="14"/>
  <c r="B31" i="13"/>
  <c r="B31" i="12"/>
  <c r="B31" i="11"/>
  <c r="B31" i="10"/>
  <c r="B31" i="9"/>
  <c r="B111" i="8"/>
  <c r="C45" i="7"/>
  <c r="B151" i="6"/>
  <c r="B38" i="5"/>
  <c r="B54" i="4"/>
  <c r="B50" i="3"/>
  <c r="B98" i="2"/>
  <c r="R6" i="7"/>
  <c r="M7" i="5"/>
  <c r="A2" i="5"/>
  <c r="D7" i="4"/>
  <c r="H7" i="2"/>
  <c r="H7" i="3"/>
  <c r="F104" i="8"/>
  <c r="F105" i="8"/>
  <c r="F106" i="8"/>
  <c r="F107" i="8"/>
  <c r="E107" i="8"/>
  <c r="D107" i="8"/>
  <c r="C107" i="8"/>
  <c r="E11" i="8"/>
</calcChain>
</file>

<file path=xl/sharedStrings.xml><?xml version="1.0" encoding="utf-8"?>
<sst xmlns="http://schemas.openxmlformats.org/spreadsheetml/2006/main" count="1408" uniqueCount="921">
  <si>
    <t>26.10.216</t>
  </si>
  <si>
    <t>ЙОРДАНКА ПЕТКОВА</t>
  </si>
  <si>
    <t>831902088</t>
  </si>
  <si>
    <t>02 8134 200</t>
  </si>
  <si>
    <t>02 936 20 86</t>
  </si>
  <si>
    <t>E-mail:</t>
  </si>
  <si>
    <t>mail@sopharma.bg</t>
  </si>
  <si>
    <t>(в хил.лева)</t>
  </si>
  <si>
    <t xml:space="preserve">Код на реда 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</si>
  <si>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</si>
  <si>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</si>
  <si>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</si>
  <si>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</si>
  <si>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</si>
  <si>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</si>
  <si>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</si>
  <si>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</si>
  <si>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</si>
  <si>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</si>
  <si>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</si>
  <si>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</si>
  <si>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</si>
  <si>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</si>
  <si>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</si>
  <si>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</si>
  <si>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</si>
  <si>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</si>
  <si>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</si>
  <si>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</si>
  <si>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</si>
  <si>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</si>
  <si>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</si>
  <si>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</si>
  <si>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</si>
  <si>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</si>
  <si>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</si>
  <si>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</si>
  <si>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</si>
  <si>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</si>
  <si>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</si>
  <si>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</si>
  <si>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</si>
  <si>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</si>
  <si>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</si>
  <si>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</si>
  <si>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</si>
  <si>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</si>
  <si>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</si>
  <si>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</si>
  <si>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</si>
  <si>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</si>
  <si>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</si>
  <si>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</si>
  <si>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</si>
  <si>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</si>
  <si>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</si>
  <si>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</si>
  <si>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</si>
  <si>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</si>
  <si>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</si>
  <si>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</si>
  <si>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</si>
  <si>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</si>
  <si>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</si>
  <si>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</si>
  <si>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</si>
  <si>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</si>
  <si>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</si>
  <si>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</si>
  <si>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</si>
  <si>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</si>
  <si>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</si>
  <si>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</si>
  <si>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</si>
  <si>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</si>
  <si>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</si>
  <si>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</si>
  <si>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</si>
  <si>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</si>
  <si>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</si>
  <si>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</si>
  <si>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</si>
  <si>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</si>
  <si>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</si>
  <si>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</si>
  <si>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</si>
  <si>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</si>
  <si>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</si>
  <si>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</si>
  <si>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</si>
  <si>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</si>
  <si>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</si>
  <si>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</si>
  <si>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</si>
  <si>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</si>
  <si>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</si>
  <si>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</si>
  <si>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</si>
  <si>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</si>
  <si>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</si>
  <si>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</si>
  <si>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</si>
  <si>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</si>
  <si>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</si>
  <si>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</si>
  <si>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</si>
  <si>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</si>
  <si>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</si>
  <si>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</si>
  <si>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</si>
  <si>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</si>
  <si>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</si>
  <si>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</si>
  <si>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</si>
  <si>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</si>
  <si>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</si>
  <si>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</si>
  <si>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</si>
  <si>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</si>
  <si>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</si>
  <si>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</si>
  <si>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</si>
  <si>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</si>
  <si>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</si>
  <si>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</si>
  <si>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</si>
  <si>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</si>
  <si>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</si>
  <si>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</si>
  <si>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</si>
  <si>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</si>
  <si>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</si>
  <si>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</si>
  <si>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</si>
  <si>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</si>
  <si>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</si>
  <si>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</si>
  <si>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</si>
  <si>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</si>
  <si>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</si>
  <si>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</si>
  <si>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</si>
  <si>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</si>
  <si>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</si>
  <si>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</si>
  <si>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</si>
  <si>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</si>
  <si>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</si>
  <si>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</si>
  <si>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</si>
  <si>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</si>
  <si>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</si>
  <si>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</si>
  <si>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</si>
  <si>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</si>
  <si>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</si>
  <si>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</si>
  <si>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</si>
  <si>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</si>
  <si>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</si>
  <si>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</si>
  <si>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</si>
  <si>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</si>
  <si>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</si>
  <si>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</si>
  <si>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</si>
  <si>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</si>
  <si>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</si>
  <si>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</si>
  <si>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</si>
  <si>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</si>
  <si>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</si>
  <si>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</si>
  <si>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</si>
  <si>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</si>
  <si>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</si>
  <si>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</si>
  <si>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</si>
  <si>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</si>
  <si>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</si>
  <si>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</si>
  <si>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</si>
  <si>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</si>
  <si>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</si>
  <si>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</si>
  <si>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</si>
  <si>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</si>
  <si>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</si>
  <si>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</si>
  <si>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</si>
  <si>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</si>
  <si>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</si>
  <si>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</si>
  <si>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</si>
  <si>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</si>
  <si>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</si>
  <si>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</si>
  <si>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</si>
  <si>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</si>
  <si>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</si>
  <si>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</si>
  <si>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</si>
  <si>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</si>
  <si>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</si>
  <si>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</si>
  <si>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</si>
  <si>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</si>
  <si>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</si>
  <si>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</si>
  <si>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</si>
  <si>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</si>
  <si>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</si>
  <si>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</si>
  <si>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</si>
  <si>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</si>
  <si>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</si>
  <si>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</si>
  <si>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</si>
  <si>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</si>
  <si>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</si>
  <si>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</si>
  <si>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</si>
  <si>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</si>
  <si>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</si>
  <si>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ПОКАЗАТЕЛИ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</si>
  <si>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</si>
  <si>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</si>
  <si>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</si>
  <si>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</si>
  <si>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</si>
  <si>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</si>
  <si>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</si>
  <si>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</si>
  <si>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</si>
  <si>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</si>
  <si>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</si>
  <si>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</si>
  <si>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</si>
  <si>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</si>
  <si>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</si>
  <si>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</si>
  <si>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</si>
  <si>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</si>
  <si>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</si>
  <si>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</si>
  <si>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</si>
  <si>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</si>
  <si>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</si>
  <si>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8-4001</t>
  </si>
  <si>
    <t>8-4006</t>
  </si>
  <si>
    <t>84011</t>
  </si>
  <si>
    <t>8-4016</t>
  </si>
  <si>
    <t>8-4025</t>
  </si>
  <si>
    <t>8-4030</t>
  </si>
  <si>
    <t>8-4035</t>
  </si>
  <si>
    <t>8-4040</t>
  </si>
  <si>
    <t>8-4045</t>
  </si>
  <si>
    <t>8-4050</t>
  </si>
  <si>
    <t>a</t>
  </si>
  <si>
    <t>I.</t>
  </si>
  <si>
    <t>1.</t>
  </si>
  <si>
    <t>5-1001</t>
  </si>
  <si>
    <t>2.</t>
  </si>
  <si>
    <t>5-1002</t>
  </si>
  <si>
    <t>3.</t>
  </si>
  <si>
    <t>5-1003</t>
  </si>
  <si>
    <t>4.</t>
  </si>
  <si>
    <t>5-1004</t>
  </si>
  <si>
    <t>5.</t>
  </si>
  <si>
    <t>5-1005</t>
  </si>
  <si>
    <t>6.</t>
  </si>
  <si>
    <t>5-1007-1</t>
  </si>
  <si>
    <t>7.</t>
  </si>
  <si>
    <t>5-1007-2</t>
  </si>
  <si>
    <t>8.</t>
  </si>
  <si>
    <t>5-1007</t>
  </si>
  <si>
    <t>5-1015</t>
  </si>
  <si>
    <t>II.</t>
  </si>
  <si>
    <t>5-1037</t>
  </si>
  <si>
    <t>III.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</si>
  <si>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</si>
  <si>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</si>
  <si>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5-1017</t>
  </si>
  <si>
    <t>5-1018</t>
  </si>
  <si>
    <t>5-1019</t>
  </si>
  <si>
    <t>5-1020</t>
  </si>
  <si>
    <t>5-1030</t>
  </si>
  <si>
    <t>V.</t>
  </si>
  <si>
    <t>5-1032</t>
  </si>
  <si>
    <t>5-1033</t>
  </si>
  <si>
    <t>5-1034</t>
  </si>
  <si>
    <t>5-1035</t>
  </si>
  <si>
    <t>5-1036</t>
  </si>
  <si>
    <t>5-1038</t>
  </si>
  <si>
    <t>5-1038-1</t>
  </si>
  <si>
    <t>5-1038-2</t>
  </si>
  <si>
    <t>5-1038-3</t>
  </si>
  <si>
    <t>5-1038-4</t>
  </si>
  <si>
    <t>5-1038-5</t>
  </si>
  <si>
    <t>5-1045</t>
  </si>
  <si>
    <t>VI.</t>
  </si>
  <si>
    <t>5-1050</t>
  </si>
  <si>
    <t>5-1060</t>
  </si>
  <si>
    <t>6-2010</t>
  </si>
  <si>
    <t>6-2021</t>
  </si>
  <si>
    <t>6-2022</t>
  </si>
  <si>
    <t>6-2241</t>
  </si>
  <si>
    <t>6-2023</t>
  </si>
  <si>
    <t>6-2024</t>
  </si>
  <si>
    <t>6-2026</t>
  </si>
  <si>
    <t>6-2027</t>
  </si>
  <si>
    <t>6-2029</t>
  </si>
  <si>
    <t>6-2020</t>
  </si>
  <si>
    <t>6-2030</t>
  </si>
  <si>
    <t>6-2031</t>
  </si>
  <si>
    <t>6-2032</t>
  </si>
  <si>
    <t>6-2033</t>
  </si>
  <si>
    <t>6-2034</t>
  </si>
  <si>
    <t>6-2035</t>
  </si>
  <si>
    <t>6-2036</t>
  </si>
  <si>
    <t>6-2037</t>
  </si>
  <si>
    <t>6-2039</t>
  </si>
  <si>
    <t>6-2040</t>
  </si>
  <si>
    <t>6-2041</t>
  </si>
  <si>
    <t>6-2043</t>
  </si>
  <si>
    <t>6-2044</t>
  </si>
  <si>
    <t>6-2045</t>
  </si>
  <si>
    <t>6-2046</t>
  </si>
  <si>
    <t>6-2047</t>
  </si>
  <si>
    <t>6-2048</t>
  </si>
  <si>
    <t>6-2049</t>
  </si>
  <si>
    <t>6-2050</t>
  </si>
  <si>
    <t>6-2051</t>
  </si>
  <si>
    <t>6-2060</t>
  </si>
  <si>
    <t>6-2070</t>
  </si>
  <si>
    <t>6-2111</t>
  </si>
  <si>
    <t>6-2112</t>
  </si>
  <si>
    <t>6-2113</t>
  </si>
  <si>
    <t>6-2244</t>
  </si>
  <si>
    <t>6-2114</t>
  </si>
  <si>
    <t>6-2115</t>
  </si>
  <si>
    <t>6-2116</t>
  </si>
  <si>
    <t>6-2114-1</t>
  </si>
  <si>
    <t>6-2114-2</t>
  </si>
  <si>
    <t>6-2123-1</t>
  </si>
  <si>
    <t>6-2118</t>
  </si>
  <si>
    <t>6-2120</t>
  </si>
  <si>
    <t>6-2123</t>
  </si>
  <si>
    <t>6-2124</t>
  </si>
  <si>
    <t>6-2130</t>
  </si>
  <si>
    <t>6-2122</t>
  </si>
  <si>
    <t>6-2141</t>
  </si>
  <si>
    <t>6-2142</t>
  </si>
  <si>
    <t>6-2143</t>
  </si>
  <si>
    <t>6-2143-1</t>
  </si>
  <si>
    <t>6-2144</t>
  </si>
  <si>
    <t>6-2145</t>
  </si>
  <si>
    <t>6-2146</t>
  </si>
  <si>
    <t>6-2144-1</t>
  </si>
  <si>
    <t>6-2144-2</t>
  </si>
  <si>
    <t>6-2161-1</t>
  </si>
  <si>
    <t>6-2161-2</t>
  </si>
  <si>
    <t>6-2161-3</t>
  </si>
  <si>
    <t>6-2161-4</t>
  </si>
  <si>
    <t>6-2161-5</t>
  </si>
  <si>
    <t>6-2148</t>
  </si>
  <si>
    <t>6-2147</t>
  </si>
  <si>
    <t>6-2149</t>
  </si>
  <si>
    <t>6-2150</t>
  </si>
  <si>
    <t>6-2151</t>
  </si>
  <si>
    <t>6-2152</t>
  </si>
  <si>
    <t>6-2154</t>
  </si>
  <si>
    <t>6-2155</t>
  </si>
  <si>
    <t>6-2156</t>
  </si>
  <si>
    <t>6-2157</t>
  </si>
  <si>
    <t>6-2161</t>
  </si>
  <si>
    <t>6-2170</t>
  </si>
  <si>
    <t>6-2180</t>
  </si>
  <si>
    <t>6-2210</t>
  </si>
  <si>
    <t>6-2220</t>
  </si>
  <si>
    <t>6-2230</t>
  </si>
  <si>
    <t>6-2240</t>
  </si>
  <si>
    <t>7-3031</t>
  </si>
  <si>
    <t>7-3035</t>
  </si>
  <si>
    <t>7-3035-1</t>
  </si>
  <si>
    <t>7-3036</t>
  </si>
  <si>
    <t>7-3039</t>
  </si>
  <si>
    <t>7-3040</t>
  </si>
  <si>
    <t>7-3001</t>
  </si>
  <si>
    <t>7-3005</t>
  </si>
  <si>
    <t>7-3006</t>
  </si>
  <si>
    <t>7-3007</t>
  </si>
  <si>
    <t>7-3008</t>
  </si>
  <si>
    <t>7-3010-1</t>
  </si>
  <si>
    <t>7-3010</t>
  </si>
  <si>
    <t>7-3020</t>
  </si>
  <si>
    <t>EXERPTS</t>
  </si>
  <si>
    <t xml:space="preserve">individual </t>
  </si>
  <si>
    <t>in compliance with art. 32, para 1, item 7 and art. 33, para 1, item 6 from Ordinance 2</t>
  </si>
  <si>
    <t>for public companies and other issuers of securities,
real-estate investment trusts and  
persons under §1e from LPOS</t>
  </si>
  <si>
    <t>Data for the respective reporting period</t>
  </si>
  <si>
    <t>Starting date:</t>
  </si>
  <si>
    <t>Ending date:</t>
  </si>
  <si>
    <t>Date of preparation:</t>
  </si>
  <si>
    <t>Name of the person:</t>
  </si>
  <si>
    <t>SOPHARMA AD</t>
  </si>
  <si>
    <t>Type of person:</t>
  </si>
  <si>
    <t>Public company</t>
  </si>
  <si>
    <t>Represented by:</t>
  </si>
  <si>
    <t>OGNIAN DONEV</t>
  </si>
  <si>
    <t>Way of representation:</t>
  </si>
  <si>
    <t>EXECUTIVE DIRECTOR</t>
  </si>
  <si>
    <t>Management address:</t>
  </si>
  <si>
    <t>Sofia, 16 Iliensko shose Str.</t>
  </si>
  <si>
    <t>Correspondence address:</t>
  </si>
  <si>
    <t>Telephone number:</t>
  </si>
  <si>
    <t>Fax:</t>
  </si>
  <si>
    <t>Website:</t>
  </si>
  <si>
    <t>www.sopharma.bg, www.sopharmagroup.bg</t>
  </si>
  <si>
    <t>Media:</t>
  </si>
  <si>
    <t>Person that prepared the report:</t>
  </si>
  <si>
    <t>JORDANKA PETKOVA</t>
  </si>
  <si>
    <t>CHIEF ACCOUNTANT</t>
  </si>
  <si>
    <t>Position:</t>
  </si>
  <si>
    <t>* Last review on 14.09.2016</t>
  </si>
  <si>
    <t>BALANCE SHEET</t>
  </si>
  <si>
    <t>non-consolidated report)</t>
  </si>
  <si>
    <t>of SOPHARMA AD</t>
  </si>
  <si>
    <t>UIC: 831902088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</si>
  <si>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</si>
  <si>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</si>
  <si>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</si>
  <si>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</si>
  <si>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</si>
  <si>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</si>
  <si>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</si>
  <si>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</si>
  <si>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</si>
  <si>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</si>
  <si>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</si>
  <si>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</si>
  <si>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</si>
  <si>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</si>
  <si>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</si>
  <si>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</si>
  <si>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</si>
  <si>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</si>
  <si>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</si>
  <si>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</si>
  <si>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</si>
  <si>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</si>
  <si>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</si>
  <si>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</si>
  <si>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</si>
  <si>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</si>
  <si>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</si>
  <si>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</si>
  <si>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</si>
  <si>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</si>
  <si>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</si>
  <si>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</si>
  <si>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</si>
  <si>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</si>
  <si>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</si>
  <si>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</si>
  <si>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</si>
  <si>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</si>
  <si>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</si>
  <si>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</si>
  <si>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</si>
  <si>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</si>
  <si>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</si>
  <si>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</si>
  <si>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</si>
  <si>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</si>
  <si>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</si>
  <si>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</si>
  <si>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</si>
  <si>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</si>
  <si>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</si>
  <si>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</si>
  <si>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</si>
  <si>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</si>
  <si>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</si>
  <si>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</si>
  <si>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</si>
  <si>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</si>
  <si>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6. Other materials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</si>
  <si>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</si>
  <si>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</si>
  <si>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</si>
  <si>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</si>
  <si>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</si>
  <si>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</si>
  <si>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</si>
  <si>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</si>
  <si>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</si>
  <si>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</si>
  <si>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</si>
  <si>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</si>
  <si>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</si>
  <si>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</si>
  <si>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</si>
  <si>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</si>
  <si>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</si>
  <si>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</si>
  <si>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</si>
  <si>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</si>
  <si>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</si>
  <si>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</si>
  <si>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</si>
  <si>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</si>
  <si>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</si>
  <si>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</si>
  <si>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Preparer:</t>
  </si>
  <si>
    <t>Yordanka Petkova</t>
  </si>
  <si>
    <t>Director:</t>
  </si>
  <si>
    <t>Ognian Donev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</si>
  <si>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</si>
  <si>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</si>
  <si>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</si>
  <si>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</si>
  <si>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</si>
  <si>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</si>
  <si>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</si>
  <si>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</si>
  <si>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</si>
  <si>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</si>
  <si>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</si>
  <si>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</si>
  <si>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</si>
  <si>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</si>
  <si>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</si>
  <si>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</si>
  <si>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</si>
  <si>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</si>
  <si>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</si>
  <si>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</si>
  <si>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</si>
  <si>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</si>
  <si>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</si>
  <si>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</si>
  <si>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</si>
  <si>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</si>
  <si>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</si>
  <si>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</si>
  <si>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</si>
  <si>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</si>
  <si>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</si>
  <si>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</si>
  <si>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</si>
  <si>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</si>
  <si>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</si>
  <si>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</si>
  <si>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</si>
  <si>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</si>
  <si>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</si>
  <si>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</si>
  <si>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</si>
  <si>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</si>
  <si>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</si>
  <si>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</si>
  <si>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</si>
  <si>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</si>
  <si>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</si>
  <si>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</si>
  <si>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</si>
  <si>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</si>
  <si>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</si>
  <si>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</si>
  <si>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</si>
  <si>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</si>
  <si>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</si>
  <si>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</si>
  <si>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</si>
  <si>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</si>
  <si>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</si>
  <si>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</si>
  <si>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</si>
  <si>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</si>
  <si>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</si>
  <si>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</si>
  <si>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</si>
  <si>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</si>
  <si>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</si>
  <si>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</si>
  <si>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7. Assets under construction and write off of assets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</si>
  <si>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</si>
  <si>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</si>
  <si>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</si>
  <si>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</si>
  <si>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</si>
  <si>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</si>
  <si>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</si>
  <si>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</si>
  <si>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</si>
  <si>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</si>
  <si>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</si>
  <si>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</si>
  <si>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</si>
  <si>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</si>
  <si>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</si>
  <si>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</si>
  <si>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</si>
  <si>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</si>
  <si>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</si>
  <si>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</si>
  <si>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</si>
  <si>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</si>
  <si>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</si>
  <si>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</si>
  <si>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</si>
  <si>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</si>
  <si>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</si>
  <si>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</si>
  <si>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</si>
  <si>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</si>
  <si>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II. Revenues from financing for fixed assets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</si>
  <si>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</si>
  <si>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</si>
  <si>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</si>
  <si>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</si>
  <si>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</si>
  <si>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</si>
  <si>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</si>
  <si>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</si>
  <si>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</si>
  <si>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</si>
  <si>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</si>
  <si>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</si>
  <si>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</si>
  <si>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</si>
  <si>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</si>
  <si>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</si>
  <si>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</si>
  <si>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</si>
  <si>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</si>
  <si>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</si>
  <si>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</si>
  <si>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</si>
  <si>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</si>
  <si>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</si>
  <si>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</si>
  <si>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</si>
  <si>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</si>
  <si>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</si>
  <si>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</si>
  <si>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</si>
  <si>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</si>
  <si>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</si>
  <si>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</si>
  <si>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</si>
  <si>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</si>
  <si>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</si>
  <si>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</si>
  <si>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</si>
  <si>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</si>
  <si>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</si>
  <si>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</si>
  <si>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</si>
  <si>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</si>
  <si>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</si>
  <si>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</si>
  <si>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</si>
  <si>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</si>
  <si>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</si>
  <si>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</si>
  <si>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</si>
  <si>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</si>
  <si>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</si>
  <si>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</si>
  <si>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</si>
  <si>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</si>
  <si>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</si>
  <si>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</si>
  <si>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</si>
  <si>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</si>
  <si>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</si>
  <si>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</si>
  <si>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</si>
  <si>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</si>
  <si>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</si>
  <si>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</si>
  <si>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</si>
  <si>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</si>
  <si>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</si>
  <si>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</si>
  <si>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</si>
  <si>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</si>
  <si>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</si>
  <si>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</si>
  <si>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</si>
  <si>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</si>
  <si>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</si>
  <si>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</si>
  <si>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</si>
  <si>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</si>
  <si>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</si>
  <si>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</si>
  <si>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</si>
  <si>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</si>
  <si>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</si>
  <si>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</si>
  <si>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</si>
  <si>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</si>
  <si>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</si>
  <si>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</si>
  <si>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</si>
  <si>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</si>
  <si>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</si>
  <si>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</si>
  <si>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</si>
  <si>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</si>
  <si>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</si>
  <si>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</si>
  <si>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</si>
  <si>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</si>
  <si>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(non-consolidated report)</t>
  </si>
  <si>
    <t>EXERT ON INVESTMENTS IN SUBSIDIARIES, ASSOCIATES AND OTHER COMPANIES</t>
  </si>
  <si>
    <t>Name and seat of the company</t>
  </si>
  <si>
    <t>Code of the row</t>
  </si>
  <si>
    <t>Size of the investment</t>
  </si>
  <si>
    <t>% investment in the capital</t>
  </si>
  <si>
    <t>Investments in securities listed on a regulated market</t>
  </si>
  <si>
    <t>Investments in securities not listed on a regulated market</t>
  </si>
  <si>
    <t>А. DOMESTIC</t>
  </si>
  <si>
    <t>I. Investments in subsidiaries</t>
  </si>
  <si>
    <t>1/ Medika AD</t>
  </si>
  <si>
    <t>2/ Sopharma Trading AD</t>
  </si>
  <si>
    <t>3/ Unipharm AD</t>
  </si>
  <si>
    <t>4/ Biopharm engineering AD</t>
  </si>
  <si>
    <t>Total I:</t>
  </si>
  <si>
    <t>II. Investments in joint ventures</t>
  </si>
  <si>
    <t>Total II:</t>
  </si>
  <si>
    <t>III. Investments in associates</t>
  </si>
  <si>
    <t>IV. Investments in other companies</t>
  </si>
  <si>
    <t>Total III:</t>
  </si>
  <si>
    <t>Total IV:</t>
  </si>
  <si>
    <t>Total domestic (I+II+III+IV):</t>
  </si>
  <si>
    <t>Б. ABROAD</t>
  </si>
  <si>
    <t>1/ BRIZ OOD, Latvia</t>
  </si>
  <si>
    <t>2/ Sopharma Ukraine ЕООD, Ukraine</t>
  </si>
  <si>
    <t>3/ Vitamina AD, Ukraine</t>
  </si>
  <si>
    <t>4/ Sopharma Kazakhstan AD, Kazakhstan</t>
  </si>
  <si>
    <t>5/ Sopharma Warsaw AD, Poland</t>
  </si>
  <si>
    <t>1/Olainfarm AD, Latvia</t>
  </si>
  <si>
    <t>2/ Extab Inc., USA</t>
  </si>
  <si>
    <t>Total for ABROAD (I+II+III+IV):</t>
  </si>
  <si>
    <t>NON-CURRENT ASSETS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</si>
  <si>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</si>
  <si>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</si>
  <si>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</si>
  <si>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</si>
  <si>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</si>
  <si>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</si>
  <si>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</si>
  <si>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</si>
  <si>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</si>
  <si>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</si>
  <si>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</si>
  <si>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</si>
  <si>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Property, plant and equipment</t>
  </si>
  <si>
    <t>Land</t>
  </si>
  <si>
    <t>Buildings</t>
  </si>
  <si>
    <t>Machinery and equipment</t>
  </si>
  <si>
    <t>Facilities</t>
  </si>
  <si>
    <t>Vehicles</t>
  </si>
  <si>
    <t>Office fittings</t>
  </si>
  <si>
    <t>Assets under construction</t>
  </si>
  <si>
    <t>Other</t>
  </si>
  <si>
    <t>Total propety, plant and equipment</t>
  </si>
  <si>
    <t>Investment property</t>
  </si>
  <si>
    <t>Farm animals</t>
  </si>
  <si>
    <t>Intangible assets</t>
  </si>
  <si>
    <t>Rights of ownership</t>
  </si>
  <si>
    <t>Software</t>
  </si>
  <si>
    <t>R&amp;D expenses</t>
  </si>
  <si>
    <t>Other intangible assets</t>
  </si>
  <si>
    <t xml:space="preserve">Financial assets (excl. of long-term receivables)  
</t>
  </si>
  <si>
    <t>Share participations in:</t>
  </si>
  <si>
    <t>Long-term investment securities held to maturity</t>
  </si>
  <si>
    <t>bonds incl.</t>
  </si>
  <si>
    <t>municipality bonds</t>
  </si>
  <si>
    <t>Other financial assets</t>
  </si>
  <si>
    <t>Total financial assets</t>
  </si>
  <si>
    <t>Goodwill</t>
  </si>
  <si>
    <t>Total ( I+ II+ III+ IV+V+VI)</t>
  </si>
  <si>
    <t>RECEIVABLES, PAYABLES AND PROVISIONS STATEMENT</t>
  </si>
  <si>
    <t>Amount</t>
  </si>
  <si>
    <t>Level of liquidity</t>
  </si>
  <si>
    <t>up to 1 year</t>
  </si>
  <si>
    <t>over 1 year</t>
  </si>
  <si>
    <t>I. Unpaid capital</t>
  </si>
  <si>
    <t>II. Long-term trade and other receivables</t>
  </si>
  <si>
    <t>1. Related parties receivables, incl.:</t>
  </si>
  <si>
    <t xml:space="preserve">   - advance payments</t>
  </si>
  <si>
    <t xml:space="preserve">  - sale of assets and services</t>
  </si>
  <si>
    <t xml:space="preserve">   - other</t>
  </si>
  <si>
    <t>3. Other receivables, incl.:</t>
  </si>
  <si>
    <t xml:space="preserve">   - financial lease</t>
  </si>
  <si>
    <t>III. Tax assets</t>
  </si>
  <si>
    <t>Assets on deferred taxes</t>
  </si>
  <si>
    <t>IV. Short-term trade and other receivables</t>
  </si>
  <si>
    <t xml:space="preserve">   - advance loans</t>
  </si>
  <si>
    <t xml:space="preserve">  - sales</t>
  </si>
  <si>
    <t>2. Trade accounts receivable</t>
  </si>
  <si>
    <t>6. Adjudged receivables</t>
  </si>
  <si>
    <t>7. Taxes to be refunded, incl.:</t>
  </si>
  <si>
    <t xml:space="preserve"> - corporate tax</t>
  </si>
  <si>
    <t xml:space="preserve"> - VAT</t>
  </si>
  <si>
    <t xml:space="preserve"> - refundable tax temporary differences</t>
  </si>
  <si>
    <t xml:space="preserve"> - other taxes</t>
  </si>
  <si>
    <t>8. Other receivables, incl.:</t>
  </si>
  <si>
    <t xml:space="preserve"> - personnel receivables</t>
  </si>
  <si>
    <t xml:space="preserve"> - social security receivables</t>
  </si>
  <si>
    <t xml:space="preserve"> - claims receivables</t>
  </si>
  <si>
    <t xml:space="preserve"> - other</t>
  </si>
  <si>
    <t>Total short-term trade and other receivabls</t>
  </si>
  <si>
    <t>TOTAL RECEIVABLES (I+II+III+IV):</t>
  </si>
  <si>
    <t>B. LIABILITIES</t>
  </si>
  <si>
    <t>Aging</t>
  </si>
  <si>
    <t>Collateral value</t>
  </si>
  <si>
    <t>(in thousand BGN)</t>
  </si>
  <si>
    <t>(in thousand BGN0</t>
  </si>
  <si>
    <t>1. Due to related parties, incl.:</t>
  </si>
  <si>
    <t xml:space="preserve"> - loans</t>
  </si>
  <si>
    <t xml:space="preserve"> - assets and services supplies</t>
  </si>
  <si>
    <t>2. Due to financial institutions, incl.:</t>
  </si>
  <si>
    <t xml:space="preserve"> -  banks, incl.:</t>
  </si>
  <si>
    <t xml:space="preserve">             - overdue</t>
  </si>
  <si>
    <t xml:space="preserve">   - financial institutions, incl.:</t>
  </si>
  <si>
    <t>3. ZUNK bonds</t>
  </si>
  <si>
    <t>6. Other long-term debts, incl.:</t>
  </si>
  <si>
    <t>II. Tax liabilities</t>
  </si>
  <si>
    <t>Liabilities on deferred taxes</t>
  </si>
  <si>
    <t>III. Trade and other payables</t>
  </si>
  <si>
    <t>1. Related parties payables, incl.:</t>
  </si>
  <si>
    <t xml:space="preserve"> - assets and services supplied</t>
  </si>
  <si>
    <t xml:space="preserve"> - dividends</t>
  </si>
  <si>
    <t>-other</t>
  </si>
  <si>
    <t>2. Short-term borrowings, incl.:</t>
  </si>
  <si>
    <t xml:space="preserve"> - banks, incl.:</t>
  </si>
  <si>
    <t xml:space="preserve">      - overdue</t>
  </si>
  <si>
    <t xml:space="preserve"> - financial institutions, incl.:</t>
  </si>
  <si>
    <t xml:space="preserve">             - overdue </t>
  </si>
  <si>
    <t>3. Short-term part of long-term loans</t>
  </si>
  <si>
    <t xml:space="preserve"> - ZUNK</t>
  </si>
  <si>
    <t xml:space="preserve"> - bonds</t>
  </si>
  <si>
    <t xml:space="preserve"> - long-term loans</t>
  </si>
  <si>
    <t xml:space="preserve"> - other </t>
  </si>
  <si>
    <t>4. Short-term payables</t>
  </si>
  <si>
    <t>Trade loans</t>
  </si>
  <si>
    <t>Trade accounts payable</t>
  </si>
  <si>
    <t>Advance payments</t>
  </si>
  <si>
    <t>Salaries payable</t>
  </si>
  <si>
    <t>Taxes payable, incl.:</t>
  </si>
  <si>
    <t>Social security payable</t>
  </si>
  <si>
    <t>5. Other</t>
  </si>
  <si>
    <t>TOTAL PAYABLES</t>
  </si>
  <si>
    <t>C. PROVISIONS</t>
  </si>
  <si>
    <t>1.  Provisions for legal payables</t>
  </si>
  <si>
    <t>2.  Provisions for constructive payables</t>
  </si>
  <si>
    <t>3. Other provisions</t>
  </si>
  <si>
    <t>Total (1+2+3):</t>
  </si>
  <si>
    <t>In the beginning of the year</t>
  </si>
  <si>
    <t>Increase</t>
  </si>
  <si>
    <t>Decrease</t>
  </si>
  <si>
    <t>At the end of the period</t>
  </si>
  <si>
    <t>SECURITIES</t>
  </si>
  <si>
    <t>Type and number of securities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</si>
  <si>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</si>
  <si>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</si>
  <si>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</si>
  <si>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</si>
  <si>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</si>
  <si>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</si>
  <si>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</si>
  <si>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</si>
  <si>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2. Bond, incl.:</t>
  </si>
  <si>
    <t>3. Treasury bonds</t>
  </si>
  <si>
    <t>Total non-current financial assets in securities:</t>
  </si>
  <si>
    <t>II. Current financial assets in securities</t>
  </si>
  <si>
    <t>2. Own shares repurchased</t>
  </si>
  <si>
    <t xml:space="preserve">3. Bonds </t>
  </si>
  <si>
    <t>4. Own bonds repurchased</t>
  </si>
  <si>
    <t>5. Treasury bonds</t>
  </si>
  <si>
    <t>6. Derivatives and other financial instruments</t>
  </si>
  <si>
    <t xml:space="preserve">7. Other </t>
  </si>
  <si>
    <t>Total current financial assets in securities:</t>
  </si>
  <si>
    <t>Prepared by:</t>
  </si>
  <si>
    <t>SECURITIES IN BULGARIA</t>
  </si>
  <si>
    <t>Value of the securities</t>
  </si>
  <si>
    <t>Value of secruties</t>
  </si>
  <si>
    <t xml:space="preserve">revaluation </t>
  </si>
  <si>
    <t>SECURITIES KAZAKHSTAN</t>
  </si>
  <si>
    <t>SECURITIES LATVIA</t>
  </si>
  <si>
    <t>SECURITIES POLAND</t>
  </si>
  <si>
    <t>SECURITIES USA</t>
  </si>
  <si>
    <t>SECURITEIS UKRAINE</t>
  </si>
  <si>
    <t>1. Doverie Obedinen Holding AD</t>
  </si>
  <si>
    <t>1/ Lavena AD</t>
  </si>
  <si>
    <t>2/ Hydroizomat AD</t>
  </si>
  <si>
    <t>3/ Expat Bulgaria BTF</t>
  </si>
  <si>
    <t>4/ Todorov AD</t>
  </si>
  <si>
    <t>5/ Ecobulpack AD</t>
  </si>
  <si>
    <t>6/ Unicredit Bulbank AD</t>
  </si>
  <si>
    <t>5/  Veta Pharma AD</t>
  </si>
  <si>
    <t>6/ Momina krepost AD</t>
  </si>
  <si>
    <t xml:space="preserve">7/ Pharmalogistics AD </t>
  </si>
  <si>
    <t>8/ Sopharma buildings AD</t>
  </si>
  <si>
    <t xml:space="preserve">9/ Electroncommerce AD </t>
  </si>
  <si>
    <t>10/ Phyto Palauzovo AD</t>
  </si>
  <si>
    <t>6/ RAP Pharma International</t>
  </si>
  <si>
    <t>30/09/2017</t>
  </si>
  <si>
    <t>annual and nine months</t>
  </si>
  <si>
    <t>Data about the company</t>
  </si>
  <si>
    <t>30/10/2017</t>
  </si>
  <si>
    <t>7/ Sopharma properties REIT</t>
  </si>
  <si>
    <t>8/ Elana Agrocredit AD</t>
  </si>
  <si>
    <t>9/ Chimimport AD</t>
  </si>
  <si>
    <t>10/ Sirma Group Holding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</si>
</sst>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_-* #,##0.00\ &quot;лв&quot;_-;\-* #,##0.00\ &quot;лв&quot;_-;_-* &quot;-&quot;??\ &quot;лв&quot;_-;_-@_-"/>
  </numFmts>
  <fonts count="31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</cellStyleXfs>
  <cellXfs count="675">
    <xf numFmtId="0" fontId="0" fillId="0" borderId="0" xfId="0"/>
    <xf numFmtId="0" fontId="2" fillId="0" borderId="1" xfId="1" applyFont="1" applyBorder="1" applyAlignment="1" applyProtection="1">
      <alignment horizontal="centerContinuous" vertical="center" wrapText="1"/>
    </xf>
    <xf numFmtId="0" fontId="3" fillId="0" borderId="2" xfId="1" applyFont="1" applyBorder="1" applyAlignment="1" applyProtection="1">
      <alignment horizontal="centerContinuous" vertical="center" wrapText="1"/>
    </xf>
    <xf numFmtId="0" fontId="4" fillId="0" borderId="0" xfId="0" applyFont="1" applyProtection="1"/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6" fillId="0" borderId="3" xfId="1" applyFont="1" applyBorder="1" applyAlignment="1" applyProtection="1">
      <alignment horizontal="centerContinuous" vertical="center" wrapText="1"/>
    </xf>
    <xf numFmtId="0" fontId="3" fillId="0" borderId="4" xfId="1" applyFont="1" applyBorder="1" applyAlignment="1" applyProtection="1">
      <alignment horizontal="centerContinuous" vertical="center" wrapText="1"/>
    </xf>
    <xf numFmtId="49" fontId="6" fillId="0" borderId="3" xfId="1" applyNumberFormat="1" applyFont="1" applyFill="1" applyBorder="1" applyAlignment="1" applyProtection="1">
      <alignment horizontal="centerContinuous"/>
    </xf>
    <xf numFmtId="0" fontId="7" fillId="0" borderId="4" xfId="1" applyFont="1" applyFill="1" applyBorder="1" applyAlignment="1" applyProtection="1">
      <alignment horizontal="centerContinuous" vertical="center" wrapText="1"/>
    </xf>
    <xf numFmtId="0" fontId="2" fillId="0" borderId="3" xfId="1" applyFont="1" applyBorder="1" applyAlignment="1" applyProtection="1">
      <alignment horizontal="centerContinuous" vertical="center" wrapText="1"/>
    </xf>
    <xf numFmtId="0" fontId="2" fillId="0" borderId="5" xfId="1" applyFont="1" applyFill="1" applyBorder="1" applyAlignment="1" applyProtection="1">
      <alignment horizontal="centerContinuous" vertical="center" wrapText="1"/>
    </xf>
    <xf numFmtId="0" fontId="3" fillId="0" borderId="6" xfId="1" applyFont="1" applyFill="1" applyBorder="1" applyAlignment="1" applyProtection="1">
      <alignment horizontal="centerContinuous" vertical="center" wrapText="1"/>
    </xf>
    <xf numFmtId="0" fontId="2" fillId="0" borderId="5" xfId="1" applyFont="1" applyBorder="1" applyAlignment="1" applyProtection="1">
      <alignment horizontal="centerContinuous" vertical="center"/>
    </xf>
    <xf numFmtId="0" fontId="2" fillId="0" borderId="6" xfId="1" applyFont="1" applyBorder="1" applyAlignment="1" applyProtection="1">
      <alignment horizontal="centerContinuous" vertical="center"/>
    </xf>
    <xf numFmtId="0" fontId="3" fillId="0" borderId="7" xfId="1" applyFont="1" applyBorder="1" applyAlignment="1" applyProtection="1">
      <alignment horizontal="right" vertical="center" wrapText="1"/>
    </xf>
    <xf numFmtId="14" fontId="3" fillId="2" borderId="7" xfId="1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left" vertical="center" wrapText="1"/>
    </xf>
    <xf numFmtId="0" fontId="2" fillId="0" borderId="5" xfId="1" applyFont="1" applyBorder="1" applyAlignment="1" applyProtection="1">
      <alignment horizontal="centerContinuous" vertical="center" wrapText="1"/>
    </xf>
    <xf numFmtId="49" fontId="3" fillId="2" borderId="7" xfId="1" applyNumberFormat="1" applyFont="1" applyFill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right"/>
    </xf>
    <xf numFmtId="49" fontId="3" fillId="2" borderId="7" xfId="1" applyNumberFormat="1" applyFont="1" applyFill="1" applyBorder="1" applyProtection="1">
      <protection locked="0"/>
    </xf>
    <xf numFmtId="49" fontId="9" fillId="2" borderId="8" xfId="2" applyNumberFormat="1" applyFont="1" applyFill="1" applyBorder="1" applyAlignment="1" applyProtection="1">
      <protection locked="0"/>
    </xf>
    <xf numFmtId="49" fontId="9" fillId="2" borderId="2" xfId="2" applyNumberFormat="1" applyFont="1" applyFill="1" applyBorder="1" applyAlignment="1" applyProtection="1">
      <protection locked="0"/>
    </xf>
    <xf numFmtId="49" fontId="9" fillId="2" borderId="7" xfId="2" applyNumberFormat="1" applyFont="1" applyFill="1" applyBorder="1" applyAlignment="1" applyProtection="1">
      <protection locked="0"/>
    </xf>
    <xf numFmtId="0" fontId="3" fillId="0" borderId="0" xfId="3" applyFont="1" applyProtection="1"/>
    <xf numFmtId="0" fontId="11" fillId="0" borderId="0" xfId="3" applyFont="1" applyFill="1" applyProtection="1"/>
    <xf numFmtId="0" fontId="3" fillId="0" borderId="0" xfId="3" applyFont="1" applyFill="1" applyProtection="1"/>
    <xf numFmtId="0" fontId="2" fillId="0" borderId="0" xfId="4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Protection="1"/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Continuous" vertical="center"/>
    </xf>
    <xf numFmtId="0" fontId="2" fillId="0" borderId="0" xfId="4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" vertical="center"/>
    </xf>
    <xf numFmtId="0" fontId="3" fillId="0" borderId="0" xfId="4" applyFont="1" applyAlignment="1" applyProtection="1">
      <alignment horizontal="center" vertical="center" wrapText="1"/>
    </xf>
    <xf numFmtId="0" fontId="2" fillId="0" borderId="0" xfId="4" applyFont="1" applyBorder="1" applyAlignment="1" applyProtection="1">
      <alignment horizontal="centerContinuous" vertical="center"/>
      <protection hidden="1"/>
    </xf>
    <xf numFmtId="0" fontId="2" fillId="0" borderId="0" xfId="4" applyFont="1" applyBorder="1" applyAlignment="1" applyProtection="1">
      <alignment vertical="center"/>
      <protection hidden="1"/>
    </xf>
    <xf numFmtId="0" fontId="2" fillId="0" borderId="0" xfId="4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alignment vertical="center" wrapText="1"/>
    </xf>
    <xf numFmtId="0" fontId="3" fillId="0" borderId="0" xfId="4" applyFont="1" applyBorder="1" applyAlignment="1" applyProtection="1">
      <alignment horizontal="centerContinuous" vertical="center"/>
      <protection hidden="1"/>
    </xf>
    <xf numFmtId="0" fontId="2" fillId="0" borderId="0" xfId="4" applyFont="1" applyAlignment="1" applyProtection="1">
      <alignment horizontal="centerContinuous" vertical="center"/>
    </xf>
    <xf numFmtId="0" fontId="3" fillId="0" borderId="0" xfId="4" applyFont="1" applyAlignment="1" applyProtection="1">
      <alignment horizontal="center" vertical="center"/>
    </xf>
    <xf numFmtId="0" fontId="3" fillId="0" borderId="0" xfId="4" applyFont="1" applyAlignment="1" applyProtection="1">
      <alignment vertical="center"/>
    </xf>
    <xf numFmtId="0" fontId="2" fillId="0" borderId="0" xfId="4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5" applyFont="1" applyAlignment="1" applyProtection="1">
      <alignment horizontal="center" vertical="center" wrapText="1"/>
    </xf>
    <xf numFmtId="0" fontId="11" fillId="0" borderId="0" xfId="6" applyFont="1" applyAlignment="1" applyProtection="1">
      <alignment horizont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top" wrapText="1"/>
    </xf>
    <xf numFmtId="0" fontId="3" fillId="0" borderId="0" xfId="4" applyFont="1" applyAlignment="1" applyProtection="1">
      <alignment vertical="top"/>
    </xf>
    <xf numFmtId="0" fontId="2" fillId="0" borderId="12" xfId="4" applyFont="1" applyBorder="1" applyAlignment="1" applyProtection="1">
      <alignment horizontal="center" vertical="center" wrapText="1"/>
    </xf>
    <xf numFmtId="0" fontId="2" fillId="0" borderId="13" xfId="4" applyFont="1" applyBorder="1" applyAlignment="1" applyProtection="1">
      <alignment horizontal="center" vertical="top" wrapText="1"/>
    </xf>
    <xf numFmtId="0" fontId="2" fillId="0" borderId="14" xfId="4" applyFont="1" applyBorder="1" applyAlignment="1" applyProtection="1">
      <alignment horizontal="center" vertical="top" wrapText="1"/>
    </xf>
    <xf numFmtId="49" fontId="2" fillId="0" borderId="12" xfId="4" applyNumberFormat="1" applyFont="1" applyBorder="1" applyAlignment="1" applyProtection="1">
      <alignment horizontal="center" vertical="center" wrapText="1"/>
    </xf>
    <xf numFmtId="49" fontId="2" fillId="0" borderId="10" xfId="4" applyNumberFormat="1" applyFont="1" applyBorder="1" applyAlignment="1" applyProtection="1">
      <alignment horizontal="right" vertical="top" wrapText="1"/>
    </xf>
    <xf numFmtId="3" fontId="3" fillId="0" borderId="10" xfId="4" applyNumberFormat="1" applyFont="1" applyBorder="1" applyAlignment="1" applyProtection="1">
      <alignment vertical="top" wrapText="1"/>
    </xf>
    <xf numFmtId="3" fontId="3" fillId="0" borderId="11" xfId="4" applyNumberFormat="1" applyFont="1" applyBorder="1" applyAlignment="1" applyProtection="1">
      <alignment vertical="top" wrapText="1"/>
    </xf>
    <xf numFmtId="49" fontId="2" fillId="4" borderId="10" xfId="4" applyNumberFormat="1" applyFont="1" applyFill="1" applyBorder="1" applyAlignment="1" applyProtection="1">
      <alignment horizontal="right" vertical="top" wrapText="1"/>
    </xf>
    <xf numFmtId="3" fontId="3" fillId="4" borderId="10" xfId="7" applyNumberFormat="1" applyFont="1" applyFill="1" applyBorder="1" applyAlignment="1" applyProtection="1">
      <alignment vertical="top" wrapText="1"/>
    </xf>
    <xf numFmtId="3" fontId="3" fillId="4" borderId="11" xfId="7" applyNumberFormat="1" applyFont="1" applyFill="1" applyBorder="1" applyAlignment="1" applyProtection="1">
      <alignment vertical="top" wrapText="1"/>
    </xf>
    <xf numFmtId="0" fontId="13" fillId="3" borderId="15" xfId="4" applyFont="1" applyFill="1" applyBorder="1" applyAlignment="1" applyProtection="1">
      <alignment vertical="top" wrapText="1"/>
    </xf>
    <xf numFmtId="0" fontId="3" fillId="0" borderId="7" xfId="4" applyFont="1" applyBorder="1" applyAlignment="1" applyProtection="1">
      <alignment horizontal="right"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16" xfId="4" applyNumberFormat="1" applyFont="1" applyBorder="1" applyAlignment="1" applyProtection="1">
      <alignment vertical="top" wrapText="1"/>
    </xf>
    <xf numFmtId="0" fontId="3" fillId="4" borderId="7" xfId="7" applyFont="1" applyFill="1" applyBorder="1" applyAlignment="1" applyProtection="1">
      <alignment vertical="top" wrapText="1"/>
    </xf>
    <xf numFmtId="3" fontId="3" fillId="4" borderId="7" xfId="7" applyNumberFormat="1" applyFont="1" applyFill="1" applyBorder="1" applyAlignment="1" applyProtection="1">
      <alignment vertical="top" wrapText="1"/>
    </xf>
    <xf numFmtId="3" fontId="3" fillId="4" borderId="16" xfId="7" applyNumberFormat="1" applyFont="1" applyFill="1" applyBorder="1" applyAlignment="1" applyProtection="1">
      <alignment vertical="top" wrapText="1"/>
    </xf>
    <xf numFmtId="0" fontId="14" fillId="3" borderId="15" xfId="4" applyFont="1" applyFill="1" applyBorder="1" applyAlignment="1" applyProtection="1">
      <alignment vertical="top" wrapText="1"/>
    </xf>
    <xf numFmtId="49" fontId="3" fillId="0" borderId="7" xfId="4" applyNumberFormat="1" applyFont="1" applyBorder="1" applyAlignment="1" applyProtection="1">
      <alignment horizontal="right" vertical="top" wrapText="1"/>
    </xf>
    <xf numFmtId="3" fontId="3" fillId="2" borderId="7" xfId="4" applyNumberFormat="1" applyFont="1" applyFill="1" applyBorder="1" applyAlignment="1" applyProtection="1">
      <alignment vertical="top"/>
      <protection locked="0"/>
    </xf>
    <xf numFmtId="3" fontId="3" fillId="2" borderId="16" xfId="4" applyNumberFormat="1" applyFont="1" applyFill="1" applyBorder="1" applyAlignment="1" applyProtection="1">
      <alignment vertical="top"/>
      <protection locked="0"/>
    </xf>
    <xf numFmtId="1" fontId="3" fillId="0" borderId="7" xfId="4" applyNumberFormat="1" applyFont="1" applyBorder="1" applyAlignment="1" applyProtection="1">
      <alignment horizontal="right" vertical="top" wrapText="1"/>
    </xf>
    <xf numFmtId="49" fontId="3" fillId="0" borderId="7" xfId="4" applyNumberFormat="1" applyFont="1" applyFill="1" applyBorder="1" applyAlignment="1" applyProtection="1">
      <alignment horizontal="right" vertical="top" wrapText="1"/>
    </xf>
    <xf numFmtId="1" fontId="15" fillId="0" borderId="7" xfId="4" applyNumberFormat="1" applyFont="1" applyBorder="1" applyAlignment="1" applyProtection="1">
      <alignment horizontal="right" vertical="center" wrapText="1"/>
    </xf>
    <xf numFmtId="3" fontId="15" fillId="0" borderId="7" xfId="4" applyNumberFormat="1" applyFont="1" applyBorder="1" applyAlignment="1" applyProtection="1">
      <alignment vertical="center" wrapText="1"/>
    </xf>
    <xf numFmtId="3" fontId="15" fillId="0" borderId="16" xfId="4" applyNumberFormat="1" applyFont="1" applyBorder="1" applyAlignment="1" applyProtection="1">
      <alignment vertical="center" wrapText="1"/>
    </xf>
    <xf numFmtId="1" fontId="15" fillId="0" borderId="7" xfId="4" applyNumberFormat="1" applyFont="1" applyBorder="1" applyAlignment="1" applyProtection="1">
      <alignment horizontal="right" vertical="top" wrapText="1"/>
    </xf>
    <xf numFmtId="3" fontId="2" fillId="0" borderId="7" xfId="7" applyNumberFormat="1" applyFont="1" applyBorder="1" applyAlignment="1" applyProtection="1">
      <alignment vertical="top" wrapText="1"/>
    </xf>
    <xf numFmtId="3" fontId="2" fillId="0" borderId="16" xfId="7" applyNumberFormat="1" applyFont="1" applyBorder="1" applyAlignment="1" applyProtection="1">
      <alignment vertical="top" wrapText="1"/>
    </xf>
    <xf numFmtId="49" fontId="15" fillId="0" borderId="7" xfId="4" applyNumberFormat="1" applyFont="1" applyBorder="1" applyAlignment="1" applyProtection="1">
      <alignment horizontal="right" vertical="top" wrapText="1"/>
    </xf>
    <xf numFmtId="3" fontId="15" fillId="0" borderId="7" xfId="4" applyNumberFormat="1" applyFont="1" applyBorder="1" applyAlignment="1" applyProtection="1">
      <alignment vertical="top" wrapText="1"/>
    </xf>
    <xf numFmtId="3" fontId="15" fillId="0" borderId="16" xfId="4" applyNumberFormat="1" applyFont="1" applyBorder="1" applyAlignment="1" applyProtection="1">
      <alignment vertical="top" wrapText="1"/>
    </xf>
    <xf numFmtId="3" fontId="2" fillId="2" borderId="7" xfId="4" applyNumberFormat="1" applyFont="1" applyFill="1" applyBorder="1" applyAlignment="1" applyProtection="1">
      <alignment vertical="top"/>
      <protection locked="0"/>
    </xf>
    <xf numFmtId="49" fontId="15" fillId="0" borderId="7" xfId="4" applyNumberFormat="1" applyFont="1" applyFill="1" applyBorder="1" applyAlignment="1" applyProtection="1">
      <alignment horizontal="right" vertical="top" wrapText="1"/>
    </xf>
    <xf numFmtId="3" fontId="3" fillId="0" borderId="7" xfId="4" applyNumberFormat="1" applyFont="1" applyFill="1" applyBorder="1" applyAlignment="1" applyProtection="1">
      <alignment vertical="top" wrapText="1"/>
    </xf>
    <xf numFmtId="3" fontId="3" fillId="0" borderId="16" xfId="4" applyNumberFormat="1" applyFont="1" applyFill="1" applyBorder="1" applyAlignment="1" applyProtection="1">
      <alignment vertical="top" wrapText="1"/>
    </xf>
    <xf numFmtId="1" fontId="3" fillId="0" borderId="0" xfId="4" applyNumberFormat="1" applyFont="1" applyAlignment="1" applyProtection="1">
      <alignment vertical="top"/>
    </xf>
    <xf numFmtId="1" fontId="2" fillId="0" borderId="7" xfId="4" applyNumberFormat="1" applyFont="1" applyBorder="1" applyAlignment="1" applyProtection="1">
      <alignment horizontal="right" vertical="top" wrapText="1"/>
    </xf>
    <xf numFmtId="3" fontId="3" fillId="0" borderId="7" xfId="7" applyNumberFormat="1" applyFont="1" applyBorder="1" applyAlignment="1" applyProtection="1">
      <alignment vertical="top" wrapText="1"/>
    </xf>
    <xf numFmtId="3" fontId="3" fillId="0" borderId="16" xfId="7" applyNumberFormat="1" applyFont="1" applyBorder="1" applyAlignment="1" applyProtection="1">
      <alignment vertical="top" wrapText="1"/>
    </xf>
    <xf numFmtId="1" fontId="3" fillId="0" borderId="7" xfId="7" applyNumberFormat="1" applyFont="1" applyBorder="1" applyAlignment="1" applyProtection="1">
      <alignment vertical="top" wrapText="1"/>
    </xf>
    <xf numFmtId="3" fontId="2" fillId="0" borderId="7" xfId="4" applyNumberFormat="1" applyFont="1" applyBorder="1" applyAlignment="1" applyProtection="1">
      <alignment vertical="top" wrapText="1"/>
    </xf>
    <xf numFmtId="3" fontId="2" fillId="0" borderId="16" xfId="4" applyNumberFormat="1" applyFont="1" applyBorder="1" applyAlignment="1" applyProtection="1">
      <alignment vertical="top" wrapText="1"/>
    </xf>
    <xf numFmtId="1" fontId="3" fillId="0" borderId="13" xfId="7" applyNumberFormat="1" applyFont="1" applyBorder="1" applyAlignment="1" applyProtection="1">
      <alignment vertical="top" wrapText="1"/>
    </xf>
    <xf numFmtId="3" fontId="3" fillId="0" borderId="13" xfId="7" applyNumberFormat="1" applyFont="1" applyBorder="1" applyAlignment="1" applyProtection="1">
      <alignment vertical="top" wrapText="1"/>
    </xf>
    <xf numFmtId="3" fontId="3" fillId="0" borderId="14" xfId="7" applyNumberFormat="1" applyFont="1" applyBorder="1" applyAlignment="1" applyProtection="1">
      <alignment vertical="top" wrapText="1"/>
    </xf>
    <xf numFmtId="1" fontId="2" fillId="0" borderId="10" xfId="4" applyNumberFormat="1" applyFont="1" applyBorder="1" applyAlignment="1" applyProtection="1">
      <alignment horizontal="right" vertical="top" wrapText="1"/>
    </xf>
    <xf numFmtId="3" fontId="2" fillId="2" borderId="10" xfId="4" applyNumberFormat="1" applyFont="1" applyFill="1" applyBorder="1" applyAlignment="1" applyProtection="1">
      <alignment vertical="top"/>
      <protection locked="0"/>
    </xf>
    <xf numFmtId="3" fontId="2" fillId="2" borderId="11" xfId="4" applyNumberFormat="1" applyFont="1" applyFill="1" applyBorder="1" applyAlignment="1" applyProtection="1">
      <alignment vertical="top"/>
      <protection locked="0"/>
    </xf>
    <xf numFmtId="1" fontId="2" fillId="0" borderId="13" xfId="4" applyNumberFormat="1" applyFont="1" applyBorder="1" applyAlignment="1" applyProtection="1">
      <alignment horizontal="right" vertical="top" wrapText="1"/>
    </xf>
    <xf numFmtId="1" fontId="3" fillId="0" borderId="10" xfId="7" applyNumberFormat="1" applyFont="1" applyBorder="1" applyAlignment="1" applyProtection="1">
      <alignment vertical="top" wrapText="1"/>
    </xf>
    <xf numFmtId="3" fontId="3" fillId="0" borderId="10" xfId="7" applyNumberFormat="1" applyFont="1" applyBorder="1" applyAlignment="1" applyProtection="1">
      <alignment vertical="top" wrapText="1"/>
    </xf>
    <xf numFmtId="3" fontId="3" fillId="0" borderId="11" xfId="7" applyNumberFormat="1" applyFont="1" applyBorder="1" applyAlignment="1" applyProtection="1">
      <alignment vertical="top" wrapText="1"/>
    </xf>
    <xf numFmtId="49" fontId="2" fillId="0" borderId="7" xfId="4" applyNumberFormat="1" applyFont="1" applyBorder="1" applyAlignment="1" applyProtection="1">
      <alignment horizontal="right" vertical="top" wrapText="1"/>
    </xf>
    <xf numFmtId="3" fontId="15" fillId="2" borderId="7" xfId="4" applyNumberFormat="1" applyFont="1" applyFill="1" applyBorder="1" applyAlignment="1" applyProtection="1">
      <alignment vertical="top"/>
      <protection locked="0"/>
    </xf>
    <xf numFmtId="3" fontId="15" fillId="2" borderId="16" xfId="4" applyNumberFormat="1" applyFont="1" applyFill="1" applyBorder="1" applyAlignment="1" applyProtection="1">
      <alignment vertical="top"/>
      <protection locked="0"/>
    </xf>
    <xf numFmtId="49" fontId="2" fillId="0" borderId="13" xfId="4" applyNumberFormat="1" applyFont="1" applyFill="1" applyBorder="1" applyAlignment="1" applyProtection="1">
      <alignment horizontal="right"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2" fillId="0" borderId="14" xfId="4" applyNumberFormat="1" applyFont="1" applyBorder="1" applyAlignment="1" applyProtection="1">
      <alignment vertical="top" wrapText="1"/>
    </xf>
    <xf numFmtId="49" fontId="3" fillId="0" borderId="10" xfId="4" applyNumberFormat="1" applyFont="1" applyFill="1" applyBorder="1" applyAlignment="1" applyProtection="1">
      <alignment horizontal="right" vertical="top" wrapText="1"/>
    </xf>
    <xf numFmtId="1" fontId="3" fillId="0" borderId="7" xfId="4" applyNumberFormat="1" applyFont="1" applyBorder="1" applyAlignment="1" applyProtection="1">
      <alignment horizontal="right" vertical="center" wrapText="1"/>
    </xf>
    <xf numFmtId="0" fontId="3" fillId="0" borderId="7" xfId="4" applyFont="1" applyBorder="1" applyAlignment="1" applyProtection="1">
      <alignment horizontal="left" vertical="top" wrapText="1"/>
    </xf>
    <xf numFmtId="3" fontId="3" fillId="0" borderId="16" xfId="4" applyNumberFormat="1" applyFont="1" applyBorder="1" applyAlignment="1" applyProtection="1">
      <alignment vertical="top"/>
    </xf>
    <xf numFmtId="1" fontId="3" fillId="4" borderId="7" xfId="7" applyNumberFormat="1" applyFont="1" applyFill="1" applyBorder="1" applyAlignment="1" applyProtection="1">
      <alignment vertical="top"/>
    </xf>
    <xf numFmtId="3" fontId="3" fillId="0" borderId="7" xfId="7" applyNumberFormat="1" applyFont="1" applyBorder="1" applyAlignment="1" applyProtection="1">
      <alignment vertical="top"/>
    </xf>
    <xf numFmtId="3" fontId="3" fillId="0" borderId="16" xfId="7" applyNumberFormat="1" applyFont="1" applyBorder="1" applyAlignment="1" applyProtection="1">
      <alignment vertical="top"/>
    </xf>
    <xf numFmtId="1" fontId="3" fillId="0" borderId="7" xfId="7" applyNumberFormat="1" applyFont="1" applyBorder="1" applyAlignment="1" applyProtection="1">
      <alignment vertical="top"/>
    </xf>
    <xf numFmtId="49" fontId="2" fillId="0" borderId="13" xfId="4" applyNumberFormat="1" applyFont="1" applyBorder="1" applyAlignment="1" applyProtection="1">
      <alignment horizontal="right" vertical="top" wrapText="1"/>
    </xf>
    <xf numFmtId="1" fontId="3" fillId="0" borderId="13" xfId="7" applyNumberFormat="1" applyFont="1" applyBorder="1" applyAlignment="1" applyProtection="1">
      <alignment vertical="top"/>
    </xf>
    <xf numFmtId="3" fontId="3" fillId="0" borderId="13" xfId="7" applyNumberFormat="1" applyFont="1" applyBorder="1" applyAlignment="1" applyProtection="1">
      <alignment vertical="top"/>
    </xf>
    <xf numFmtId="3" fontId="3" fillId="0" borderId="14" xfId="7" applyNumberFormat="1" applyFont="1" applyBorder="1" applyAlignment="1" applyProtection="1">
      <alignment vertical="top"/>
    </xf>
    <xf numFmtId="49" fontId="2" fillId="0" borderId="17" xfId="4" applyNumberFormat="1" applyFont="1" applyBorder="1" applyAlignment="1" applyProtection="1">
      <alignment horizontal="right" vertical="center" wrapText="1"/>
    </xf>
    <xf numFmtId="3" fontId="2" fillId="0" borderId="17" xfId="4" applyNumberFormat="1" applyFont="1" applyBorder="1" applyAlignment="1" applyProtection="1">
      <alignment vertical="center" wrapText="1"/>
    </xf>
    <xf numFmtId="3" fontId="2" fillId="0" borderId="18" xfId="4" applyNumberFormat="1" applyFont="1" applyBorder="1" applyAlignment="1" applyProtection="1">
      <alignment vertical="center" wrapText="1"/>
    </xf>
    <xf numFmtId="1" fontId="2" fillId="0" borderId="17" xfId="4" applyNumberFormat="1" applyFont="1" applyBorder="1" applyAlignment="1" applyProtection="1">
      <alignment horizontal="right" vertical="center" wrapText="1"/>
    </xf>
    <xf numFmtId="0" fontId="2" fillId="0" borderId="0" xfId="4" applyFont="1" applyBorder="1" applyAlignment="1" applyProtection="1">
      <alignment vertical="top" wrapText="1"/>
    </xf>
    <xf numFmtId="49" fontId="2" fillId="0" borderId="0" xfId="4" applyNumberFormat="1" applyFont="1" applyBorder="1" applyAlignment="1" applyProtection="1">
      <alignment vertical="top" wrapText="1"/>
    </xf>
    <xf numFmtId="1" fontId="3" fillId="0" borderId="0" xfId="4" applyNumberFormat="1" applyFont="1" applyBorder="1" applyAlignment="1" applyProtection="1">
      <alignment vertical="top" wrapText="1"/>
    </xf>
    <xf numFmtId="0" fontId="3" fillId="0" borderId="0" xfId="4" applyFont="1" applyAlignment="1" applyProtection="1">
      <alignment horizontal="left" vertical="top" wrapText="1"/>
    </xf>
    <xf numFmtId="0" fontId="3" fillId="0" borderId="0" xfId="4" applyFont="1" applyAlignment="1" applyProtection="1">
      <alignment vertical="top" wrapText="1"/>
    </xf>
    <xf numFmtId="0" fontId="16" fillId="0" borderId="0" xfId="4" applyFont="1" applyBorder="1" applyAlignment="1" applyProtection="1">
      <alignment vertical="top"/>
    </xf>
    <xf numFmtId="0" fontId="3" fillId="0" borderId="0" xfId="4" applyFont="1" applyBorder="1" applyAlignment="1" applyProtection="1">
      <alignment horizontal="right" vertical="center" indent="2"/>
      <protection hidden="1"/>
    </xf>
    <xf numFmtId="164" fontId="3" fillId="0" borderId="0" xfId="4" applyNumberFormat="1" applyFont="1" applyAlignment="1" applyProtection="1">
      <alignment horizontal="left" vertical="center"/>
    </xf>
    <xf numFmtId="0" fontId="3" fillId="0" borderId="0" xfId="4" applyFont="1" applyBorder="1" applyAlignment="1" applyProtection="1">
      <alignment horizontal="right" vertical="center" indent="2"/>
    </xf>
    <xf numFmtId="0" fontId="3" fillId="0" borderId="0" xfId="4" applyFont="1" applyBorder="1" applyAlignment="1" applyProtection="1">
      <alignment vertical="center"/>
    </xf>
    <xf numFmtId="0" fontId="3" fillId="0" borderId="0" xfId="4" applyFont="1" applyAlignment="1" applyProtection="1">
      <alignment vertical="top" wrapText="1"/>
      <protection locked="0"/>
    </xf>
    <xf numFmtId="1" fontId="3" fillId="0" borderId="0" xfId="4" applyNumberFormat="1" applyFont="1" applyAlignment="1" applyProtection="1">
      <alignment vertical="top" wrapText="1"/>
    </xf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vertical="center" wrapText="1"/>
    </xf>
    <xf numFmtId="0" fontId="3" fillId="0" borderId="0" xfId="6" applyFont="1" applyProtection="1"/>
    <xf numFmtId="0" fontId="3" fillId="0" borderId="0" xfId="0" applyFont="1" applyAlignment="1" applyProtection="1"/>
    <xf numFmtId="0" fontId="3" fillId="0" borderId="0" xfId="4" applyFont="1" applyBorder="1" applyAlignment="1" applyProtection="1">
      <alignment horizontal="right" vertical="center"/>
      <protection hidden="1"/>
    </xf>
    <xf numFmtId="164" fontId="3" fillId="0" borderId="0" xfId="4" applyNumberFormat="1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6" applyFont="1" applyAlignment="1" applyProtection="1">
      <alignment horizontal="centerContinuous"/>
    </xf>
    <xf numFmtId="0" fontId="3" fillId="0" borderId="0" xfId="4" applyFont="1" applyBorder="1" applyAlignment="1" applyProtection="1">
      <alignment horizontal="right" vertical="center"/>
    </xf>
    <xf numFmtId="0" fontId="3" fillId="0" borderId="0" xfId="4" applyFont="1" applyBorder="1" applyAlignment="1" applyProtection="1">
      <alignment horizontal="left" vertical="center"/>
    </xf>
    <xf numFmtId="0" fontId="2" fillId="0" borderId="0" xfId="6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0" fontId="3" fillId="0" borderId="0" xfId="6" applyFont="1" applyBorder="1" applyAlignment="1" applyProtection="1">
      <alignment wrapText="1"/>
    </xf>
    <xf numFmtId="0" fontId="2" fillId="0" borderId="10" xfId="6" applyFont="1" applyBorder="1" applyAlignment="1" applyProtection="1">
      <alignment horizontal="center" vertical="center" wrapText="1"/>
    </xf>
    <xf numFmtId="0" fontId="2" fillId="0" borderId="12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14" xfId="6" applyFont="1" applyBorder="1" applyAlignment="1" applyProtection="1">
      <alignment horizontal="center" vertical="center" wrapText="1"/>
    </xf>
    <xf numFmtId="0" fontId="2" fillId="0" borderId="10" xfId="6" applyFont="1" applyBorder="1" applyAlignment="1" applyProtection="1">
      <alignment vertical="center" wrapText="1"/>
    </xf>
    <xf numFmtId="3" fontId="2" fillId="0" borderId="10" xfId="6" applyNumberFormat="1" applyFont="1" applyBorder="1" applyAlignment="1" applyProtection="1">
      <alignment vertical="center"/>
    </xf>
    <xf numFmtId="3" fontId="2" fillId="0" borderId="11" xfId="6" applyNumberFormat="1" applyFont="1" applyBorder="1" applyAlignment="1" applyProtection="1">
      <alignment vertical="center"/>
    </xf>
    <xf numFmtId="0" fontId="3" fillId="0" borderId="10" xfId="6" applyFont="1" applyBorder="1" applyAlignment="1" applyProtection="1">
      <alignment vertical="center" wrapText="1"/>
    </xf>
    <xf numFmtId="3" fontId="3" fillId="0" borderId="10" xfId="6" applyNumberFormat="1" applyFont="1" applyBorder="1" applyAlignment="1" applyProtection="1">
      <alignment vertical="center"/>
    </xf>
    <xf numFmtId="3" fontId="3" fillId="0" borderId="11" xfId="6" applyNumberFormat="1" applyFont="1" applyBorder="1" applyAlignment="1" applyProtection="1">
      <alignment vertical="center"/>
    </xf>
    <xf numFmtId="0" fontId="15" fillId="0" borderId="7" xfId="6" applyFont="1" applyBorder="1" applyAlignment="1" applyProtection="1">
      <alignment vertical="center" wrapText="1"/>
    </xf>
    <xf numFmtId="3" fontId="3" fillId="0" borderId="7" xfId="6" applyNumberFormat="1" applyFont="1" applyFill="1" applyBorder="1" applyAlignment="1" applyProtection="1">
      <alignment vertical="center"/>
    </xf>
    <xf numFmtId="3" fontId="3" fillId="0" borderId="16" xfId="6" applyNumberFormat="1" applyFont="1" applyFill="1" applyBorder="1" applyAlignment="1" applyProtection="1">
      <alignment vertical="center"/>
    </xf>
    <xf numFmtId="0" fontId="3" fillId="0" borderId="7" xfId="6" applyFont="1" applyBorder="1" applyAlignment="1" applyProtection="1">
      <alignment vertical="center" wrapText="1"/>
    </xf>
    <xf numFmtId="3" fontId="3" fillId="0" borderId="7" xfId="6" applyNumberFormat="1" applyFont="1" applyBorder="1" applyAlignment="1" applyProtection="1">
      <alignment vertical="center"/>
    </xf>
    <xf numFmtId="3" fontId="3" fillId="0" borderId="16" xfId="6" applyNumberFormat="1" applyFont="1" applyBorder="1" applyAlignment="1" applyProtection="1">
      <alignment vertical="center"/>
    </xf>
    <xf numFmtId="0" fontId="3" fillId="0" borderId="15" xfId="6" applyFont="1" applyBorder="1" applyAlignment="1" applyProtection="1">
      <alignment vertical="center" wrapText="1"/>
    </xf>
    <xf numFmtId="3" fontId="3" fillId="0" borderId="7" xfId="6" applyNumberFormat="1" applyFont="1" applyBorder="1" applyAlignment="1" applyProtection="1">
      <alignment horizontal="center" vertical="center"/>
    </xf>
    <xf numFmtId="3" fontId="3" fillId="2" borderId="7" xfId="4" applyNumberFormat="1" applyFont="1" applyFill="1" applyBorder="1" applyAlignment="1" applyProtection="1">
      <alignment vertical="center"/>
      <protection locked="0"/>
    </xf>
    <xf numFmtId="3" fontId="3" fillId="2" borderId="16" xfId="4" applyNumberFormat="1" applyFont="1" applyFill="1" applyBorder="1" applyAlignment="1" applyProtection="1">
      <alignment vertical="center"/>
      <protection locked="0"/>
    </xf>
    <xf numFmtId="49" fontId="3" fillId="0" borderId="7" xfId="6" applyNumberFormat="1" applyFont="1" applyBorder="1" applyAlignment="1" applyProtection="1">
      <alignment horizontal="center" vertical="center" wrapText="1"/>
    </xf>
    <xf numFmtId="49" fontId="15" fillId="0" borderId="7" xfId="6" applyNumberFormat="1" applyFont="1" applyBorder="1" applyAlignment="1" applyProtection="1">
      <alignment horizontal="center" vertical="center" wrapText="1"/>
    </xf>
    <xf numFmtId="3" fontId="15" fillId="0" borderId="7" xfId="6" applyNumberFormat="1" applyFont="1" applyBorder="1" applyAlignment="1" applyProtection="1">
      <alignment vertical="center"/>
    </xf>
    <xf numFmtId="3" fontId="15" fillId="0" borderId="16" xfId="6" applyNumberFormat="1" applyFont="1" applyBorder="1" applyAlignment="1" applyProtection="1">
      <alignment vertical="center"/>
    </xf>
    <xf numFmtId="0" fontId="3" fillId="0" borderId="7" xfId="6" applyFont="1" applyBorder="1" applyAlignment="1" applyProtection="1">
      <alignment horizontal="center" vertical="center" wrapText="1"/>
    </xf>
    <xf numFmtId="0" fontId="15" fillId="0" borderId="7" xfId="6" applyFont="1" applyBorder="1" applyAlignment="1" applyProtection="1">
      <alignment horizontal="center" vertical="center" wrapText="1"/>
    </xf>
    <xf numFmtId="3" fontId="15" fillId="2" borderId="7" xfId="4" applyNumberFormat="1" applyFont="1" applyFill="1" applyBorder="1" applyAlignment="1" applyProtection="1">
      <alignment vertical="center"/>
      <protection locked="0"/>
    </xf>
    <xf numFmtId="3" fontId="15" fillId="2" borderId="16" xfId="4" applyNumberFormat="1" applyFont="1" applyFill="1" applyBorder="1" applyAlignment="1" applyProtection="1">
      <alignment vertical="center"/>
      <protection locked="0"/>
    </xf>
    <xf numFmtId="3" fontId="15" fillId="0" borderId="7" xfId="6" applyNumberFormat="1" applyFont="1" applyBorder="1" applyAlignment="1" applyProtection="1">
      <alignment horizontal="center" vertical="center"/>
    </xf>
    <xf numFmtId="0" fontId="15" fillId="0" borderId="13" xfId="6" applyFont="1" applyBorder="1" applyAlignment="1" applyProtection="1">
      <alignment horizontal="center" vertical="center" wrapText="1"/>
    </xf>
    <xf numFmtId="3" fontId="2" fillId="0" borderId="13" xfId="6" applyNumberFormat="1" applyFont="1" applyBorder="1" applyAlignment="1" applyProtection="1">
      <alignment vertical="center"/>
    </xf>
    <xf numFmtId="3" fontId="2" fillId="0" borderId="14" xfId="6" applyNumberFormat="1" applyFont="1" applyBorder="1" applyAlignment="1" applyProtection="1">
      <alignment vertical="center"/>
    </xf>
    <xf numFmtId="0" fontId="3" fillId="0" borderId="13" xfId="6" applyFont="1" applyBorder="1" applyAlignment="1" applyProtection="1">
      <alignment vertical="center" wrapText="1"/>
    </xf>
    <xf numFmtId="3" fontId="3" fillId="0" borderId="13" xfId="6" applyNumberFormat="1" applyFont="1" applyBorder="1" applyAlignment="1" applyProtection="1">
      <alignment vertical="center"/>
    </xf>
    <xf numFmtId="3" fontId="3" fillId="0" borderId="14" xfId="6" applyNumberFormat="1" applyFont="1" applyBorder="1" applyAlignment="1" applyProtection="1">
      <alignment vertical="center"/>
    </xf>
    <xf numFmtId="3" fontId="2" fillId="0" borderId="10" xfId="6" applyNumberFormat="1" applyFont="1" applyFill="1" applyBorder="1" applyAlignment="1" applyProtection="1">
      <alignment vertical="center"/>
    </xf>
    <xf numFmtId="3" fontId="2" fillId="0" borderId="11" xfId="6" applyNumberFormat="1" applyFont="1" applyFill="1" applyBorder="1" applyAlignment="1" applyProtection="1">
      <alignment vertical="center"/>
    </xf>
    <xf numFmtId="0" fontId="15" fillId="0" borderId="10" xfId="6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3" fontId="2" fillId="0" borderId="7" xfId="6" applyNumberFormat="1" applyFont="1" applyBorder="1" applyAlignment="1" applyProtection="1">
      <alignment vertical="center"/>
    </xf>
    <xf numFmtId="3" fontId="2" fillId="0" borderId="16" xfId="6" applyNumberFormat="1" applyFont="1" applyBorder="1" applyAlignment="1" applyProtection="1">
      <alignment vertical="center"/>
    </xf>
    <xf numFmtId="3" fontId="2" fillId="0" borderId="7" xfId="6" applyNumberFormat="1" applyFont="1" applyFill="1" applyBorder="1" applyAlignment="1" applyProtection="1">
      <alignment vertical="center"/>
    </xf>
    <xf numFmtId="3" fontId="2" fillId="0" borderId="16" xfId="6" applyNumberFormat="1" applyFont="1" applyFill="1" applyBorder="1" applyAlignment="1" applyProtection="1">
      <alignment vertical="center"/>
    </xf>
    <xf numFmtId="3" fontId="15" fillId="0" borderId="13" xfId="6" applyNumberFormat="1" applyFont="1" applyBorder="1" applyAlignment="1" applyProtection="1">
      <alignment vertical="center"/>
    </xf>
    <xf numFmtId="3" fontId="15" fillId="0" borderId="14" xfId="6" applyNumberFormat="1" applyFont="1" applyBorder="1" applyAlignment="1" applyProtection="1">
      <alignment vertical="center"/>
    </xf>
    <xf numFmtId="49" fontId="2" fillId="0" borderId="7" xfId="6" applyNumberFormat="1" applyFont="1" applyBorder="1" applyAlignment="1" applyProtection="1">
      <alignment horizontal="center" vertical="center" wrapText="1"/>
    </xf>
    <xf numFmtId="3" fontId="2" fillId="2" borderId="7" xfId="4" applyNumberFormat="1" applyFont="1" applyFill="1" applyBorder="1" applyAlignment="1" applyProtection="1">
      <alignment vertical="center"/>
      <protection locked="0"/>
    </xf>
    <xf numFmtId="3" fontId="2" fillId="2" borderId="16" xfId="4" applyNumberFormat="1" applyFont="1" applyFill="1" applyBorder="1" applyAlignment="1" applyProtection="1">
      <alignment vertical="center"/>
      <protection locked="0"/>
    </xf>
    <xf numFmtId="49" fontId="2" fillId="0" borderId="13" xfId="6" applyNumberFormat="1" applyFont="1" applyBorder="1" applyAlignment="1" applyProtection="1">
      <alignment horizontal="center" vertical="center" wrapText="1"/>
    </xf>
    <xf numFmtId="0" fontId="2" fillId="0" borderId="17" xfId="6" applyFont="1" applyBorder="1" applyAlignment="1" applyProtection="1">
      <alignment horizontal="center" vertical="center" wrapText="1"/>
    </xf>
    <xf numFmtId="3" fontId="2" fillId="0" borderId="17" xfId="6" applyNumberFormat="1" applyFont="1" applyBorder="1" applyAlignment="1" applyProtection="1">
      <alignment vertical="center"/>
    </xf>
    <xf numFmtId="3" fontId="2" fillId="0" borderId="18" xfId="6" applyNumberFormat="1" applyFont="1" applyBorder="1" applyAlignment="1" applyProtection="1">
      <alignment vertical="center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wrapText="1"/>
    </xf>
    <xf numFmtId="1" fontId="3" fillId="0" borderId="0" xfId="6" applyNumberFormat="1" applyFont="1" applyBorder="1" applyProtection="1"/>
    <xf numFmtId="0" fontId="2" fillId="0" borderId="0" xfId="6" applyFont="1" applyBorder="1" applyAlignment="1" applyProtection="1">
      <alignment horizontal="right" vertical="center" wrapText="1"/>
    </xf>
    <xf numFmtId="1" fontId="3" fillId="0" borderId="0" xfId="6" applyNumberFormat="1" applyFont="1" applyProtection="1"/>
    <xf numFmtId="0" fontId="3" fillId="0" borderId="0" xfId="6" applyFont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3" fillId="0" borderId="0" xfId="5" applyFont="1" applyAlignment="1" applyProtection="1">
      <alignment wrapText="1"/>
    </xf>
    <xf numFmtId="0" fontId="3" fillId="0" borderId="0" xfId="5" applyFont="1" applyBorder="1" applyAlignment="1" applyProtection="1">
      <alignment horizontal="center" wrapText="1"/>
    </xf>
    <xf numFmtId="0" fontId="2" fillId="0" borderId="12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49" fontId="2" fillId="0" borderId="13" xfId="5" applyNumberFormat="1" applyFont="1" applyFill="1" applyBorder="1" applyAlignment="1" applyProtection="1">
      <alignment horizontal="center" vertical="center" wrapText="1"/>
    </xf>
    <xf numFmtId="49" fontId="2" fillId="0" borderId="14" xfId="5" applyNumberFormat="1" applyFont="1" applyFill="1" applyBorder="1" applyAlignment="1" applyProtection="1">
      <alignment horizontal="center" vertical="center" wrapText="1"/>
    </xf>
    <xf numFmtId="49" fontId="15" fillId="0" borderId="10" xfId="5" applyNumberFormat="1" applyFont="1" applyBorder="1" applyAlignment="1" applyProtection="1">
      <alignment wrapText="1"/>
    </xf>
    <xf numFmtId="3" fontId="3" fillId="0" borderId="10" xfId="5" applyNumberFormat="1" applyFont="1" applyFill="1" applyBorder="1" applyAlignment="1" applyProtection="1">
      <alignment wrapText="1"/>
    </xf>
    <xf numFmtId="3" fontId="3" fillId="0" borderId="11" xfId="5" applyNumberFormat="1" applyFont="1" applyFill="1" applyBorder="1" applyAlignment="1" applyProtection="1">
      <alignment wrapText="1"/>
    </xf>
    <xf numFmtId="0" fontId="3" fillId="0" borderId="0" xfId="5" applyFont="1" applyBorder="1" applyAlignment="1" applyProtection="1">
      <alignment wrapText="1"/>
    </xf>
    <xf numFmtId="49" fontId="3" fillId="0" borderId="7" xfId="5" applyNumberFormat="1" applyFont="1" applyBorder="1" applyAlignment="1" applyProtection="1">
      <alignment horizontal="center" wrapText="1"/>
    </xf>
    <xf numFmtId="1" fontId="3" fillId="0" borderId="0" xfId="5" applyNumberFormat="1" applyFont="1" applyBorder="1" applyAlignment="1" applyProtection="1">
      <alignment wrapText="1"/>
    </xf>
    <xf numFmtId="1" fontId="3" fillId="0" borderId="0" xfId="5" applyNumberFormat="1" applyFont="1" applyAlignment="1" applyProtection="1">
      <alignment wrapText="1"/>
    </xf>
    <xf numFmtId="49" fontId="3" fillId="0" borderId="7" xfId="5" applyNumberFormat="1" applyFont="1" applyFill="1" applyBorder="1" applyAlignment="1" applyProtection="1">
      <alignment horizontal="center" wrapText="1"/>
    </xf>
    <xf numFmtId="49" fontId="2" fillId="0" borderId="20" xfId="5" applyNumberFormat="1" applyFont="1" applyBorder="1" applyAlignment="1" applyProtection="1">
      <alignment horizontal="center" wrapText="1"/>
    </xf>
    <xf numFmtId="3" fontId="2" fillId="0" borderId="20" xfId="5" applyNumberFormat="1" applyFont="1" applyFill="1" applyBorder="1" applyAlignment="1" applyProtection="1">
      <alignment wrapText="1"/>
    </xf>
    <xf numFmtId="3" fontId="2" fillId="0" borderId="21" xfId="5" applyNumberFormat="1" applyFont="1" applyFill="1" applyBorder="1" applyAlignment="1" applyProtection="1">
      <alignment wrapText="1"/>
    </xf>
    <xf numFmtId="49" fontId="15" fillId="0" borderId="10" xfId="5" applyNumberFormat="1" applyFont="1" applyBorder="1" applyAlignment="1" applyProtection="1">
      <alignment horizontal="center" wrapText="1"/>
    </xf>
    <xf numFmtId="49" fontId="15" fillId="0" borderId="23" xfId="5" applyNumberFormat="1" applyFont="1" applyBorder="1" applyAlignment="1" applyProtection="1">
      <alignment horizontal="center" wrapText="1"/>
    </xf>
    <xf numFmtId="3" fontId="3" fillId="0" borderId="23" xfId="5" applyNumberFormat="1" applyFont="1" applyFill="1" applyBorder="1" applyAlignment="1" applyProtection="1">
      <alignment wrapText="1"/>
    </xf>
    <xf numFmtId="3" fontId="3" fillId="0" borderId="24" xfId="5" applyNumberFormat="1" applyFont="1" applyFill="1" applyBorder="1" applyAlignment="1" applyProtection="1">
      <alignment wrapText="1"/>
    </xf>
    <xf numFmtId="49" fontId="2" fillId="0" borderId="13" xfId="5" applyNumberFormat="1" applyFont="1" applyBorder="1" applyAlignment="1" applyProtection="1">
      <alignment horizontal="center" wrapText="1"/>
    </xf>
    <xf numFmtId="3" fontId="2" fillId="0" borderId="13" xfId="5" applyNumberFormat="1" applyFont="1" applyFill="1" applyBorder="1" applyAlignment="1" applyProtection="1">
      <alignment wrapText="1"/>
    </xf>
    <xf numFmtId="3" fontId="2" fillId="0" borderId="14" xfId="5" applyNumberFormat="1" applyFont="1" applyFill="1" applyBorder="1" applyAlignment="1" applyProtection="1">
      <alignment wrapText="1"/>
    </xf>
    <xf numFmtId="49" fontId="2" fillId="0" borderId="17" xfId="5" applyNumberFormat="1" applyFont="1" applyBorder="1" applyAlignment="1" applyProtection="1">
      <alignment horizontal="center" wrapText="1"/>
    </xf>
    <xf numFmtId="3" fontId="2" fillId="0" borderId="17" xfId="5" applyNumberFormat="1" applyFont="1" applyFill="1" applyBorder="1" applyAlignment="1" applyProtection="1">
      <alignment wrapText="1"/>
    </xf>
    <xf numFmtId="3" fontId="2" fillId="0" borderId="18" xfId="5" applyNumberFormat="1" applyFont="1" applyFill="1" applyBorder="1" applyAlignment="1" applyProtection="1">
      <alignment wrapText="1"/>
    </xf>
    <xf numFmtId="49" fontId="15" fillId="0" borderId="25" xfId="5" applyNumberFormat="1" applyFont="1" applyBorder="1" applyAlignment="1" applyProtection="1">
      <alignment horizontal="center" wrapText="1"/>
    </xf>
    <xf numFmtId="3" fontId="15" fillId="2" borderId="25" xfId="4" applyNumberFormat="1" applyFont="1" applyFill="1" applyBorder="1" applyAlignment="1" applyProtection="1">
      <alignment vertical="top"/>
      <protection locked="0"/>
    </xf>
    <xf numFmtId="3" fontId="15" fillId="2" borderId="26" xfId="4" applyNumberFormat="1" applyFont="1" applyFill="1" applyBorder="1" applyAlignment="1" applyProtection="1">
      <alignment vertical="top"/>
      <protection locked="0"/>
    </xf>
    <xf numFmtId="49" fontId="15" fillId="0" borderId="17" xfId="5" applyNumberFormat="1" applyFont="1" applyBorder="1" applyAlignment="1" applyProtection="1">
      <alignment horizontal="center" wrapText="1"/>
    </xf>
    <xf numFmtId="3" fontId="15" fillId="0" borderId="17" xfId="5" applyNumberFormat="1" applyFont="1" applyFill="1" applyBorder="1" applyAlignment="1" applyProtection="1">
      <alignment wrapText="1"/>
    </xf>
    <xf numFmtId="3" fontId="15" fillId="0" borderId="18" xfId="5" applyNumberFormat="1" applyFont="1" applyFill="1" applyBorder="1" applyAlignment="1" applyProtection="1">
      <alignment wrapText="1"/>
    </xf>
    <xf numFmtId="49" fontId="11" fillId="0" borderId="23" xfId="5" applyNumberFormat="1" applyFont="1" applyBorder="1" applyAlignment="1" applyProtection="1">
      <alignment horizontal="center" wrapText="1"/>
    </xf>
    <xf numFmtId="3" fontId="3" fillId="2" borderId="23" xfId="4" applyNumberFormat="1" applyFont="1" applyFill="1" applyBorder="1" applyAlignment="1" applyProtection="1">
      <alignment vertical="top"/>
      <protection locked="0"/>
    </xf>
    <xf numFmtId="3" fontId="3" fillId="2" borderId="24" xfId="4" applyNumberFormat="1" applyFont="1" applyFill="1" applyBorder="1" applyAlignment="1" applyProtection="1">
      <alignment vertical="top"/>
      <protection locked="0"/>
    </xf>
    <xf numFmtId="49" fontId="11" fillId="0" borderId="20" xfId="5" applyNumberFormat="1" applyFont="1" applyBorder="1" applyAlignment="1" applyProtection="1">
      <alignment horizontal="center" wrapText="1"/>
    </xf>
    <xf numFmtId="3" fontId="3" fillId="2" borderId="20" xfId="4" applyNumberFormat="1" applyFont="1" applyFill="1" applyBorder="1" applyAlignment="1" applyProtection="1">
      <alignment vertical="top"/>
      <protection locked="0"/>
    </xf>
    <xf numFmtId="3" fontId="3" fillId="2" borderId="21" xfId="4" applyNumberFormat="1" applyFont="1" applyFill="1" applyBorder="1" applyAlignment="1" applyProtection="1">
      <alignment vertical="top"/>
      <protection locked="0"/>
    </xf>
    <xf numFmtId="49" fontId="3" fillId="0" borderId="0" xfId="5" applyNumberFormat="1" applyFont="1" applyBorder="1" applyAlignment="1" applyProtection="1">
      <alignment wrapText="1"/>
    </xf>
    <xf numFmtId="1" fontId="3" fillId="0" borderId="0" xfId="5" applyNumberFormat="1" applyFont="1" applyFill="1" applyBorder="1" applyAlignment="1" applyProtection="1">
      <alignment wrapText="1"/>
    </xf>
    <xf numFmtId="0" fontId="18" fillId="0" borderId="0" xfId="5" applyFont="1" applyAlignment="1" applyProtection="1">
      <alignment wrapText="1"/>
    </xf>
    <xf numFmtId="0" fontId="3" fillId="0" borderId="0" xfId="5" applyFont="1" applyFill="1" applyAlignment="1" applyProtection="1">
      <alignment wrapText="1"/>
    </xf>
    <xf numFmtId="0" fontId="19" fillId="0" borderId="0" xfId="5" applyFont="1" applyAlignment="1" applyProtection="1">
      <alignment horizontal="left" wrapText="1"/>
    </xf>
    <xf numFmtId="0" fontId="2" fillId="0" borderId="0" xfId="4" applyFont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</xf>
    <xf numFmtId="0" fontId="3" fillId="0" borderId="0" xfId="0" applyFont="1" applyFill="1" applyProtection="1"/>
    <xf numFmtId="0" fontId="3" fillId="0" borderId="0" xfId="8" applyFont="1" applyProtection="1"/>
    <xf numFmtId="0" fontId="2" fillId="0" borderId="0" xfId="8" applyFont="1" applyFill="1" applyAlignment="1" applyProtection="1">
      <alignment horizontal="centerContinuous" vertical="center"/>
    </xf>
    <xf numFmtId="0" fontId="2" fillId="0" borderId="0" xfId="8" applyFont="1" applyFill="1" applyAlignment="1" applyProtection="1">
      <alignment vertical="justify" wrapText="1"/>
    </xf>
    <xf numFmtId="0" fontId="2" fillId="0" borderId="0" xfId="4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8" applyFont="1" applyAlignment="1" applyProtection="1">
      <alignment horizontal="centerContinuous" vertical="center"/>
    </xf>
    <xf numFmtId="0" fontId="3" fillId="0" borderId="0" xfId="8" applyFont="1" applyAlignment="1" applyProtection="1">
      <alignment horizontal="centerContinuous"/>
    </xf>
    <xf numFmtId="0" fontId="3" fillId="0" borderId="0" xfId="0" applyFont="1" applyAlignment="1" applyProtection="1">
      <alignment vertical="justify"/>
    </xf>
    <xf numFmtId="0" fontId="3" fillId="0" borderId="0" xfId="4" applyFont="1" applyFill="1" applyAlignment="1" applyProtection="1">
      <alignment horizontal="left" vertical="justify"/>
    </xf>
    <xf numFmtId="0" fontId="2" fillId="0" borderId="0" xfId="4" applyFont="1" applyFill="1" applyBorder="1" applyAlignment="1" applyProtection="1">
      <alignment horizontal="left"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 vertical="center" wrapText="1"/>
    </xf>
    <xf numFmtId="0" fontId="2" fillId="0" borderId="19" xfId="8" applyFont="1" applyBorder="1" applyAlignment="1" applyProtection="1">
      <alignment horizontal="center" vertical="center" wrapText="1"/>
    </xf>
    <xf numFmtId="49" fontId="2" fillId="0" borderId="20" xfId="8" applyNumberFormat="1" applyFont="1" applyBorder="1" applyAlignment="1" applyProtection="1">
      <alignment horizontal="center" vertical="center" wrapText="1"/>
    </xf>
    <xf numFmtId="0" fontId="2" fillId="0" borderId="20" xfId="8" applyFont="1" applyBorder="1" applyAlignment="1" applyProtection="1">
      <alignment horizontal="center" vertical="center" wrapText="1"/>
    </xf>
    <xf numFmtId="0" fontId="2" fillId="0" borderId="21" xfId="8" applyFont="1" applyFill="1" applyBorder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Fill="1" applyBorder="1" applyAlignment="1" applyProtection="1">
      <alignment horizontal="center" vertical="center" wrapText="1"/>
    </xf>
    <xf numFmtId="49" fontId="2" fillId="0" borderId="7" xfId="8" applyNumberFormat="1" applyFont="1" applyBorder="1" applyAlignment="1" applyProtection="1">
      <alignment horizontal="center" vertical="center" wrapText="1"/>
    </xf>
    <xf numFmtId="3" fontId="2" fillId="0" borderId="7" xfId="8" applyNumberFormat="1" applyFont="1" applyFill="1" applyBorder="1" applyAlignment="1" applyProtection="1">
      <alignment vertical="center"/>
    </xf>
    <xf numFmtId="3" fontId="2" fillId="0" borderId="16" xfId="8" applyNumberFormat="1" applyFont="1" applyFill="1" applyBorder="1" applyAlignment="1" applyProtection="1">
      <alignment vertical="center"/>
    </xf>
    <xf numFmtId="3" fontId="3" fillId="0" borderId="0" xfId="8" applyNumberFormat="1" applyFont="1" applyBorder="1" applyProtection="1"/>
    <xf numFmtId="49" fontId="3" fillId="0" borderId="7" xfId="8" applyNumberFormat="1" applyFont="1" applyBorder="1" applyAlignment="1" applyProtection="1">
      <alignment horizontal="center" vertical="center" wrapText="1"/>
    </xf>
    <xf numFmtId="3" fontId="3" fillId="0" borderId="7" xfId="8" applyNumberFormat="1" applyFont="1" applyBorder="1" applyAlignment="1" applyProtection="1">
      <alignment vertical="center"/>
    </xf>
    <xf numFmtId="3" fontId="3" fillId="0" borderId="7" xfId="8" applyNumberFormat="1" applyFont="1" applyFill="1" applyBorder="1" applyAlignment="1" applyProtection="1">
      <alignment vertical="center"/>
    </xf>
    <xf numFmtId="3" fontId="3" fillId="0" borderId="16" xfId="8" applyNumberFormat="1" applyFont="1" applyBorder="1" applyAlignment="1" applyProtection="1">
      <alignment vertical="center"/>
    </xf>
    <xf numFmtId="0" fontId="3" fillId="0" borderId="0" xfId="8" applyFont="1" applyBorder="1" applyProtection="1"/>
    <xf numFmtId="3" fontId="2" fillId="0" borderId="7" xfId="8" applyNumberFormat="1" applyFont="1" applyBorder="1" applyAlignment="1" applyProtection="1">
      <alignment vertical="center"/>
    </xf>
    <xf numFmtId="3" fontId="2" fillId="0" borderId="16" xfId="8" applyNumberFormat="1" applyFont="1" applyBorder="1" applyAlignment="1" applyProtection="1">
      <alignment vertical="center"/>
    </xf>
    <xf numFmtId="3" fontId="2" fillId="4" borderId="7" xfId="8" applyNumberFormat="1" applyFont="1" applyFill="1" applyBorder="1" applyAlignment="1" applyProtection="1">
      <alignment vertical="center"/>
    </xf>
    <xf numFmtId="49" fontId="3" fillId="0" borderId="7" xfId="8" applyNumberFormat="1" applyFont="1" applyBorder="1" applyAlignment="1" applyProtection="1">
      <alignment horizontal="center" wrapText="1"/>
    </xf>
    <xf numFmtId="49" fontId="3" fillId="0" borderId="13" xfId="8" applyNumberFormat="1" applyFont="1" applyBorder="1" applyAlignment="1" applyProtection="1">
      <alignment horizontal="center" vertical="center" wrapText="1"/>
    </xf>
    <xf numFmtId="3" fontId="3" fillId="2" borderId="13" xfId="4" applyNumberFormat="1" applyFont="1" applyFill="1" applyBorder="1" applyAlignment="1" applyProtection="1">
      <alignment vertical="center"/>
      <protection locked="0"/>
    </xf>
    <xf numFmtId="3" fontId="2" fillId="0" borderId="13" xfId="8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vertical="center"/>
      <protection locked="0"/>
    </xf>
    <xf numFmtId="49" fontId="2" fillId="0" borderId="17" xfId="8" applyNumberFormat="1" applyFont="1" applyBorder="1" applyAlignment="1" applyProtection="1">
      <alignment horizontal="center" vertical="center" wrapText="1"/>
    </xf>
    <xf numFmtId="3" fontId="2" fillId="0" borderId="17" xfId="8" applyNumberFormat="1" applyFont="1" applyBorder="1" applyAlignment="1" applyProtection="1">
      <alignment vertical="center"/>
    </xf>
    <xf numFmtId="3" fontId="2" fillId="0" borderId="17" xfId="8" applyNumberFormat="1" applyFont="1" applyFill="1" applyBorder="1" applyAlignment="1" applyProtection="1">
      <alignment vertical="center"/>
    </xf>
    <xf numFmtId="3" fontId="2" fillId="0" borderId="18" xfId="8" applyNumberFormat="1" applyFont="1" applyBorder="1" applyAlignment="1" applyProtection="1">
      <alignment vertical="center"/>
    </xf>
    <xf numFmtId="0" fontId="2" fillId="0" borderId="0" xfId="8" applyFont="1" applyBorder="1" applyAlignment="1" applyProtection="1">
      <alignment vertical="center" wrapText="1"/>
    </xf>
    <xf numFmtId="49" fontId="2" fillId="0" borderId="0" xfId="8" applyNumberFormat="1" applyFont="1" applyBorder="1" applyAlignment="1" applyProtection="1">
      <alignment horizontal="center" vertical="center" wrapText="1"/>
    </xf>
    <xf numFmtId="3" fontId="3" fillId="0" borderId="0" xfId="8" applyNumberFormat="1" applyFont="1" applyBorder="1" applyAlignment="1" applyProtection="1">
      <alignment vertical="center"/>
    </xf>
    <xf numFmtId="0" fontId="2" fillId="0" borderId="0" xfId="8" applyFont="1" applyBorder="1" applyAlignment="1" applyProtection="1">
      <alignment horizontal="left" vertical="center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8" applyFont="1" applyAlignment="1" applyProtection="1">
      <alignment wrapText="1"/>
    </xf>
    <xf numFmtId="49" fontId="3" fillId="0" borderId="0" xfId="8" applyNumberFormat="1" applyFont="1" applyAlignment="1" applyProtection="1">
      <alignment horizontal="center" wrapText="1"/>
    </xf>
    <xf numFmtId="0" fontId="20" fillId="0" borderId="0" xfId="4" applyFont="1" applyBorder="1" applyAlignment="1" applyProtection="1">
      <alignment horizontal="centerContinuous" vertical="center"/>
      <protection hidden="1"/>
    </xf>
    <xf numFmtId="0" fontId="3" fillId="0" borderId="0" xfId="9" applyFont="1" applyAlignment="1" applyProtection="1">
      <alignment horizontal="centerContinuous"/>
    </xf>
    <xf numFmtId="0" fontId="3" fillId="0" borderId="0" xfId="9" applyFont="1" applyProtection="1"/>
    <xf numFmtId="0" fontId="20" fillId="0" borderId="0" xfId="4" applyFont="1" applyBorder="1" applyAlignment="1" applyProtection="1">
      <alignment vertical="center"/>
      <protection hidden="1"/>
    </xf>
    <xf numFmtId="0" fontId="2" fillId="0" borderId="0" xfId="4" applyFont="1" applyAlignment="1" applyProtection="1">
      <alignment vertical="center"/>
      <protection hidden="1"/>
    </xf>
    <xf numFmtId="0" fontId="3" fillId="0" borderId="0" xfId="9" applyFont="1" applyAlignment="1" applyProtection="1"/>
    <xf numFmtId="0" fontId="2" fillId="0" borderId="0" xfId="4" applyFont="1" applyBorder="1" applyAlignment="1" applyProtection="1">
      <alignment horizontal="centerContinuous" vertical="center" wrapText="1"/>
    </xf>
    <xf numFmtId="0" fontId="20" fillId="0" borderId="0" xfId="4" applyFont="1" applyBorder="1" applyAlignment="1" applyProtection="1">
      <alignment horizontal="centerContinuous" vertical="center" wrapText="1"/>
    </xf>
    <xf numFmtId="0" fontId="2" fillId="0" borderId="0" xfId="4" applyFont="1" applyAlignment="1" applyProtection="1">
      <alignment horizontal="centerContinuous" vertical="center" wrapText="1"/>
    </xf>
    <xf numFmtId="0" fontId="3" fillId="0" borderId="0" xfId="9" applyFont="1" applyAlignment="1" applyProtection="1">
      <alignment horizontal="centerContinuous" vertical="center"/>
    </xf>
    <xf numFmtId="0" fontId="3" fillId="0" borderId="0" xfId="4" applyFont="1" applyBorder="1" applyAlignment="1" applyProtection="1">
      <alignment horizontal="right" vertical="top"/>
    </xf>
    <xf numFmtId="0" fontId="3" fillId="0" borderId="0" xfId="4" applyFont="1" applyBorder="1" applyAlignment="1" applyProtection="1">
      <alignment vertical="top"/>
    </xf>
    <xf numFmtId="0" fontId="3" fillId="0" borderId="0" xfId="4" applyFont="1" applyBorder="1" applyAlignment="1" applyProtection="1">
      <alignment horizontal="left" vertical="top"/>
    </xf>
    <xf numFmtId="0" fontId="3" fillId="0" borderId="0" xfId="0" applyFont="1" applyAlignment="1" applyProtection="1">
      <alignment horizontal="left"/>
    </xf>
    <xf numFmtId="0" fontId="2" fillId="0" borderId="7" xfId="10" applyFont="1" applyBorder="1" applyAlignment="1" applyProtection="1">
      <alignment horizontal="center" vertical="center" wrapText="1"/>
    </xf>
    <xf numFmtId="49" fontId="2" fillId="0" borderId="7" xfId="10" applyNumberFormat="1" applyFont="1" applyBorder="1" applyAlignment="1" applyProtection="1">
      <alignment horizontal="center" vertical="center" wrapText="1"/>
    </xf>
    <xf numFmtId="0" fontId="2" fillId="0" borderId="0" xfId="9" applyFont="1" applyBorder="1" applyProtection="1"/>
    <xf numFmtId="0" fontId="2" fillId="0" borderId="0" xfId="9" applyFont="1" applyProtection="1"/>
    <xf numFmtId="0" fontId="3" fillId="0" borderId="7" xfId="10" applyFont="1" applyBorder="1" applyAlignment="1" applyProtection="1">
      <alignment horizontal="center" vertical="center" wrapText="1"/>
    </xf>
    <xf numFmtId="49" fontId="3" fillId="0" borderId="7" xfId="10" applyNumberFormat="1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left" vertical="center" wrapText="1"/>
    </xf>
    <xf numFmtId="49" fontId="2" fillId="0" borderId="7" xfId="10" applyNumberFormat="1" applyFont="1" applyBorder="1" applyAlignment="1" applyProtection="1">
      <alignment horizontal="left" vertical="center" wrapText="1"/>
    </xf>
    <xf numFmtId="3" fontId="2" fillId="0" borderId="7" xfId="10" applyNumberFormat="1" applyFont="1" applyBorder="1" applyAlignment="1" applyProtection="1">
      <alignment horizontal="right" vertical="center" wrapText="1"/>
    </xf>
    <xf numFmtId="0" fontId="2" fillId="0" borderId="7" xfId="10" applyFont="1" applyBorder="1" applyAlignment="1" applyProtection="1">
      <alignment horizontal="left" vertical="center"/>
    </xf>
    <xf numFmtId="0" fontId="3" fillId="5" borderId="7" xfId="10" applyFont="1" applyFill="1" applyBorder="1" applyAlignment="1" applyProtection="1">
      <alignment horizontal="left" vertical="center" wrapText="1"/>
      <protection locked="0"/>
    </xf>
    <xf numFmtId="49" fontId="3" fillId="5" borderId="7" xfId="10" applyNumberFormat="1" applyFont="1" applyFill="1" applyBorder="1" applyAlignment="1" applyProtection="1">
      <alignment horizontal="center" vertical="center" wrapText="1"/>
      <protection locked="0"/>
    </xf>
    <xf numFmtId="3" fontId="3" fillId="2" borderId="30" xfId="4" applyNumberFormat="1" applyFont="1" applyFill="1" applyBorder="1" applyAlignment="1" applyProtection="1">
      <alignment vertical="top"/>
      <protection locked="0"/>
    </xf>
    <xf numFmtId="3" fontId="3" fillId="0" borderId="7" xfId="10" applyNumberFormat="1" applyFont="1" applyFill="1" applyBorder="1" applyAlignment="1" applyProtection="1">
      <alignment horizontal="right" vertical="center" wrapText="1"/>
    </xf>
    <xf numFmtId="0" fontId="15" fillId="0" borderId="7" xfId="10" applyFont="1" applyBorder="1" applyAlignment="1" applyProtection="1">
      <alignment horizontal="right" vertical="center" wrapText="1"/>
    </xf>
    <xf numFmtId="49" fontId="15" fillId="0" borderId="7" xfId="10" applyNumberFormat="1" applyFont="1" applyBorder="1" applyAlignment="1" applyProtection="1">
      <alignment horizontal="center" vertical="center" wrapText="1"/>
    </xf>
    <xf numFmtId="3" fontId="15" fillId="0" borderId="7" xfId="10" applyNumberFormat="1" applyFont="1" applyBorder="1" applyAlignment="1" applyProtection="1">
      <alignment horizontal="right" vertical="center" wrapText="1"/>
    </xf>
    <xf numFmtId="49" fontId="2" fillId="0" borderId="7" xfId="10" applyNumberFormat="1" applyFont="1" applyBorder="1" applyAlignment="1" applyProtection="1">
      <alignment horizontal="center" vertical="center"/>
    </xf>
    <xf numFmtId="3" fontId="2" fillId="0" borderId="7" xfId="10" applyNumberFormat="1" applyFont="1" applyBorder="1" applyAlignment="1" applyProtection="1">
      <alignment horizontal="right" vertical="center"/>
    </xf>
    <xf numFmtId="0" fontId="15" fillId="0" borderId="7" xfId="10" applyFont="1" applyBorder="1" applyAlignment="1" applyProtection="1">
      <alignment horizontal="left" vertical="center" wrapText="1"/>
    </xf>
    <xf numFmtId="3" fontId="3" fillId="0" borderId="7" xfId="10" applyNumberFormat="1" applyFont="1" applyBorder="1" applyAlignment="1" applyProtection="1">
      <alignment horizontal="right" vertical="center" wrapText="1"/>
    </xf>
    <xf numFmtId="49" fontId="15" fillId="0" borderId="7" xfId="10" applyNumberFormat="1" applyFont="1" applyBorder="1" applyAlignment="1" applyProtection="1">
      <alignment horizontal="center" vertical="center"/>
    </xf>
    <xf numFmtId="49" fontId="11" fillId="0" borderId="7" xfId="10" applyNumberFormat="1" applyFont="1" applyBorder="1" applyAlignment="1" applyProtection="1">
      <alignment horizontal="center" vertical="center"/>
    </xf>
    <xf numFmtId="0" fontId="2" fillId="0" borderId="0" xfId="10" applyFont="1" applyBorder="1" applyAlignment="1" applyProtection="1">
      <alignment horizontal="left" vertical="center" wrapText="1"/>
    </xf>
    <xf numFmtId="49" fontId="2" fillId="0" borderId="0" xfId="10" applyNumberFormat="1" applyFont="1" applyBorder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left" vertical="center" wrapText="1"/>
    </xf>
    <xf numFmtId="49" fontId="3" fillId="0" borderId="0" xfId="9" applyNumberFormat="1" applyFont="1" applyProtection="1"/>
    <xf numFmtId="0" fontId="20" fillId="0" borderId="0" xfId="4" applyFont="1" applyBorder="1" applyAlignment="1" applyProtection="1">
      <alignment horizontal="centerContinuous" vertical="center"/>
    </xf>
    <xf numFmtId="0" fontId="22" fillId="0" borderId="0" xfId="4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2" fillId="0" borderId="0" xfId="11" applyFont="1" applyAlignment="1" applyProtection="1">
      <alignment horizontal="center"/>
    </xf>
    <xf numFmtId="0" fontId="3" fillId="0" borderId="0" xfId="11" applyFont="1" applyBorder="1" applyAlignment="1" applyProtection="1">
      <alignment vertical="justify" wrapText="1"/>
    </xf>
    <xf numFmtId="0" fontId="2" fillId="0" borderId="0" xfId="11" applyFont="1" applyBorder="1" applyAlignment="1" applyProtection="1">
      <alignment vertical="justify" wrapText="1"/>
    </xf>
    <xf numFmtId="0" fontId="2" fillId="0" borderId="0" xfId="11" applyFont="1" applyAlignment="1" applyProtection="1">
      <alignment horizontal="left" vertical="center" wrapText="1"/>
    </xf>
    <xf numFmtId="0" fontId="2" fillId="0" borderId="12" xfId="11" applyFont="1" applyBorder="1" applyAlignment="1" applyProtection="1">
      <alignment horizontal="centerContinuous"/>
    </xf>
    <xf numFmtId="0" fontId="2" fillId="0" borderId="13" xfId="11" applyFont="1" applyBorder="1" applyAlignment="1" applyProtection="1">
      <alignment horizontal="centerContinuous"/>
    </xf>
    <xf numFmtId="0" fontId="2" fillId="0" borderId="13" xfId="11" applyFont="1" applyBorder="1" applyAlignment="1" applyProtection="1">
      <alignment horizontal="center"/>
    </xf>
    <xf numFmtId="0" fontId="2" fillId="0" borderId="13" xfId="11" applyFont="1" applyBorder="1" applyAlignment="1" applyProtection="1">
      <alignment horizontal="center" vertical="center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horizontal="right" vertical="center" wrapText="1"/>
    </xf>
    <xf numFmtId="49" fontId="2" fillId="4" borderId="10" xfId="11" applyNumberFormat="1" applyFont="1" applyFill="1" applyBorder="1" applyAlignment="1" applyProtection="1">
      <alignment vertical="center" wrapText="1"/>
    </xf>
    <xf numFmtId="0" fontId="3" fillId="4" borderId="10" xfId="11" applyFont="1" applyFill="1" applyBorder="1" applyAlignment="1" applyProtection="1">
      <alignment horizontal="right" vertical="center" wrapText="1"/>
    </xf>
    <xf numFmtId="0" fontId="3" fillId="4" borderId="11" xfId="11" applyFont="1" applyFill="1" applyBorder="1" applyAlignment="1" applyProtection="1">
      <alignment horizontal="right" vertical="center" wrapText="1"/>
    </xf>
    <xf numFmtId="0" fontId="3" fillId="0" borderId="15" xfId="11" applyFont="1" applyBorder="1" applyAlignment="1" applyProtection="1">
      <alignment horizontal="right" vertical="center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2" borderId="30" xfId="4" applyNumberFormat="1" applyFont="1" applyFill="1" applyBorder="1" applyAlignment="1" applyProtection="1">
      <alignment horizontal="right" vertical="center"/>
      <protection locked="0"/>
    </xf>
    <xf numFmtId="0" fontId="3" fillId="0" borderId="7" xfId="11" applyFont="1" applyFill="1" applyBorder="1" applyAlignment="1" applyProtection="1">
      <alignment horizontal="right" vertical="center" wrapText="1"/>
    </xf>
    <xf numFmtId="0" fontId="3" fillId="0" borderId="16" xfId="11" applyFont="1" applyFill="1" applyBorder="1" applyAlignment="1" applyProtection="1">
      <alignment horizontal="right" vertical="center" wrapText="1"/>
    </xf>
    <xf numFmtId="0" fontId="3" fillId="0" borderId="15" xfId="11" quotePrefix="1" applyFont="1" applyBorder="1" applyAlignment="1" applyProtection="1">
      <alignment horizontal="right" vertical="center"/>
    </xf>
    <xf numFmtId="49" fontId="3" fillId="0" borderId="7" xfId="11" applyNumberFormat="1" applyFont="1" applyBorder="1" applyAlignment="1" applyProtection="1">
      <alignment horizontal="center" vertical="center"/>
    </xf>
    <xf numFmtId="49" fontId="15" fillId="0" borderId="7" xfId="11" applyNumberFormat="1" applyFont="1" applyBorder="1" applyAlignment="1" applyProtection="1">
      <alignment horizontal="center" vertical="center" wrapText="1"/>
    </xf>
    <xf numFmtId="0" fontId="15" fillId="0" borderId="7" xfId="11" applyFont="1" applyBorder="1" applyAlignment="1" applyProtection="1">
      <alignment horizontal="right" vertical="center" wrapText="1"/>
    </xf>
    <xf numFmtId="0" fontId="2" fillId="0" borderId="15" xfId="11" applyFont="1" applyBorder="1" applyAlignment="1" applyProtection="1">
      <alignment horizontal="right" vertical="center"/>
    </xf>
    <xf numFmtId="0" fontId="2" fillId="0" borderId="15" xfId="11" applyFont="1" applyBorder="1" applyAlignment="1" applyProtection="1">
      <alignment horizontal="right" vertical="center" wrapText="1"/>
    </xf>
    <xf numFmtId="1" fontId="3" fillId="0" borderId="7" xfId="11" applyNumberFormat="1" applyFont="1" applyBorder="1" applyAlignment="1" applyProtection="1">
      <alignment horizontal="right" vertical="center" wrapText="1"/>
    </xf>
    <xf numFmtId="0" fontId="3" fillId="0" borderId="15" xfId="11" applyFont="1" applyBorder="1" applyAlignment="1" applyProtection="1">
      <alignment horizontal="right" vertical="center" wrapText="1"/>
    </xf>
    <xf numFmtId="49" fontId="15" fillId="0" borderId="13" xfId="11" applyNumberFormat="1" applyFont="1" applyBorder="1" applyAlignment="1" applyProtection="1">
      <alignment horizontal="center" vertical="center" wrapText="1"/>
    </xf>
    <xf numFmtId="0" fontId="15" fillId="0" borderId="13" xfId="11" applyFont="1" applyBorder="1" applyAlignment="1" applyProtection="1">
      <alignment horizontal="right" vertical="center" wrapText="1"/>
    </xf>
    <xf numFmtId="0" fontId="3" fillId="0" borderId="13" xfId="11" applyFont="1" applyFill="1" applyBorder="1" applyAlignment="1" applyProtection="1">
      <alignment horizontal="right" vertical="center" wrapText="1"/>
    </xf>
    <xf numFmtId="0" fontId="3" fillId="0" borderId="14" xfId="11" applyFont="1" applyFill="1" applyBorder="1" applyAlignment="1" applyProtection="1">
      <alignment horizontal="right" vertical="center" wrapText="1"/>
    </xf>
    <xf numFmtId="49" fontId="3" fillId="4" borderId="30" xfId="11" applyNumberFormat="1" applyFont="1" applyFill="1" applyBorder="1" applyAlignment="1" applyProtection="1">
      <alignment horizontal="center" vertical="center" wrapText="1"/>
    </xf>
    <xf numFmtId="1" fontId="3" fillId="4" borderId="31" xfId="11" applyNumberFormat="1" applyFont="1" applyFill="1" applyBorder="1" applyAlignment="1" applyProtection="1">
      <alignment horizontal="right" vertical="center" wrapText="1"/>
    </xf>
    <xf numFmtId="1" fontId="3" fillId="4" borderId="32" xfId="11" applyNumberFormat="1" applyFont="1" applyFill="1" applyBorder="1" applyAlignment="1" applyProtection="1">
      <alignment horizontal="right" vertical="center" wrapText="1"/>
    </xf>
    <xf numFmtId="49" fontId="3" fillId="0" borderId="23" xfId="11" applyNumberFormat="1" applyFont="1" applyBorder="1" applyAlignment="1" applyProtection="1">
      <alignment horizontal="center" vertical="center" wrapText="1"/>
    </xf>
    <xf numFmtId="0" fontId="3" fillId="0" borderId="23" xfId="11" applyFont="1" applyBorder="1" applyAlignment="1" applyProtection="1">
      <alignment horizontal="right" vertical="center" wrapText="1"/>
    </xf>
    <xf numFmtId="0" fontId="3" fillId="0" borderId="23" xfId="11" applyFont="1" applyFill="1" applyBorder="1" applyAlignment="1" applyProtection="1">
      <alignment horizontal="right" vertical="center" wrapText="1"/>
    </xf>
    <xf numFmtId="0" fontId="3" fillId="0" borderId="24" xfId="11" applyFont="1" applyFill="1" applyBorder="1" applyAlignment="1" applyProtection="1">
      <alignment horizontal="right" vertical="center" wrapText="1"/>
    </xf>
    <xf numFmtId="0" fontId="3" fillId="0" borderId="7" xfId="11" applyFont="1" applyBorder="1" applyAlignment="1" applyProtection="1">
      <alignment horizontal="right" vertical="center" wrapText="1"/>
    </xf>
    <xf numFmtId="0" fontId="3" fillId="0" borderId="19" xfId="11" applyFont="1" applyBorder="1" applyAlignment="1" applyProtection="1">
      <alignment horizontal="right" vertical="center"/>
    </xf>
    <xf numFmtId="49" fontId="2" fillId="0" borderId="20" xfId="11" applyNumberFormat="1" applyFont="1" applyBorder="1" applyAlignment="1" applyProtection="1">
      <alignment horizontal="center" vertical="center" wrapText="1"/>
    </xf>
    <xf numFmtId="1" fontId="2" fillId="0" borderId="20" xfId="11" applyNumberFormat="1" applyFont="1" applyBorder="1" applyAlignment="1" applyProtection="1">
      <alignment horizontal="right" vertical="center" wrapText="1"/>
    </xf>
    <xf numFmtId="1" fontId="2" fillId="0" borderId="21" xfId="11" applyNumberFormat="1" applyFont="1" applyBorder="1" applyAlignment="1" applyProtection="1">
      <alignment horizontal="right" vertical="center" wrapText="1"/>
    </xf>
    <xf numFmtId="0" fontId="3" fillId="0" borderId="0" xfId="11" applyFont="1" applyProtection="1"/>
    <xf numFmtId="1" fontId="3" fillId="0" borderId="0" xfId="11" applyNumberFormat="1" applyFont="1" applyAlignment="1" applyProtection="1">
      <alignment vertical="center" wrapText="1"/>
    </xf>
    <xf numFmtId="1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Alignment="1" applyProtection="1">
      <alignment vertical="center" wrapText="1"/>
    </xf>
    <xf numFmtId="0" fontId="3" fillId="0" borderId="0" xfId="1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Continuous"/>
    </xf>
    <xf numFmtId="0" fontId="2" fillId="0" borderId="10" xfId="12" applyFont="1" applyBorder="1" applyAlignment="1" applyProtection="1">
      <alignment horizontal="centerContinuous" vertical="center" wrapText="1"/>
    </xf>
    <xf numFmtId="0" fontId="2" fillId="0" borderId="0" xfId="12" applyFont="1" applyBorder="1" applyProtection="1"/>
    <xf numFmtId="0" fontId="2" fillId="0" borderId="7" xfId="12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center"/>
    </xf>
    <xf numFmtId="0" fontId="3" fillId="0" borderId="12" xfId="12" applyFont="1" applyBorder="1" applyAlignment="1" applyProtection="1">
      <alignment horizontal="center" vertical="center" wrapText="1"/>
    </xf>
    <xf numFmtId="49" fontId="3" fillId="0" borderId="13" xfId="12" applyNumberFormat="1" applyFont="1" applyBorder="1" applyAlignment="1" applyProtection="1">
      <alignment horizontal="center" vertical="center" wrapText="1"/>
    </xf>
    <xf numFmtId="0" fontId="3" fillId="0" borderId="13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horizontal="center" vertical="center" wrapText="1"/>
    </xf>
    <xf numFmtId="49" fontId="15" fillId="0" borderId="28" xfId="12" applyNumberFormat="1" applyFont="1" applyBorder="1" applyAlignment="1" applyProtection="1">
      <alignment horizontal="center" vertical="center" wrapText="1"/>
    </xf>
    <xf numFmtId="3" fontId="3" fillId="2" borderId="28" xfId="4" applyNumberFormat="1" applyFont="1" applyFill="1" applyBorder="1" applyAlignment="1" applyProtection="1">
      <alignment horizontal="right" vertical="top"/>
      <protection locked="0"/>
    </xf>
    <xf numFmtId="3" fontId="3" fillId="0" borderId="29" xfId="12" applyNumberFormat="1" applyFont="1" applyFill="1" applyBorder="1" applyAlignment="1" applyProtection="1">
      <alignment horizontal="right" vertical="center" wrapText="1"/>
    </xf>
    <xf numFmtId="0" fontId="3" fillId="0" borderId="0" xfId="12" applyFont="1" applyBorder="1" applyProtection="1"/>
    <xf numFmtId="49" fontId="2" fillId="0" borderId="10" xfId="12" applyNumberFormat="1" applyFont="1" applyBorder="1" applyAlignment="1" applyProtection="1">
      <alignment horizontal="center" vertical="center" wrapText="1"/>
    </xf>
    <xf numFmtId="3" fontId="3" fillId="0" borderId="10" xfId="12" applyNumberFormat="1" applyFont="1" applyBorder="1" applyAlignment="1" applyProtection="1">
      <alignment horizontal="right" vertical="center" wrapText="1"/>
    </xf>
    <xf numFmtId="3" fontId="3" fillId="0" borderId="11" xfId="12" applyNumberFormat="1" applyFont="1" applyFill="1" applyBorder="1" applyAlignment="1" applyProtection="1">
      <alignment horizontal="right" vertical="center" wrapText="1"/>
    </xf>
    <xf numFmtId="49" fontId="3" fillId="0" borderId="7" xfId="12" applyNumberFormat="1" applyFont="1" applyBorder="1" applyAlignment="1" applyProtection="1">
      <alignment horizontal="center" vertical="center" wrapText="1"/>
    </xf>
    <xf numFmtId="3" fontId="3" fillId="0" borderId="7" xfId="12" applyNumberFormat="1" applyFont="1" applyFill="1" applyBorder="1" applyAlignment="1" applyProtection="1">
      <alignment horizontal="right" vertical="center" wrapText="1"/>
    </xf>
    <xf numFmtId="3" fontId="3" fillId="0" borderId="16" xfId="12" applyNumberFormat="1" applyFont="1" applyFill="1" applyBorder="1" applyAlignment="1" applyProtection="1">
      <alignment horizontal="right" vertical="center" wrapText="1"/>
    </xf>
    <xf numFmtId="3" fontId="3" fillId="2" borderId="7" xfId="4" applyNumberFormat="1" applyFont="1" applyFill="1" applyBorder="1" applyAlignment="1" applyProtection="1">
      <alignment horizontal="right" vertical="top"/>
      <protection locked="0"/>
    </xf>
    <xf numFmtId="49" fontId="15" fillId="0" borderId="20" xfId="12" applyNumberFormat="1" applyFont="1" applyBorder="1" applyAlignment="1" applyProtection="1">
      <alignment horizontal="center" vertical="center" wrapText="1"/>
    </xf>
    <xf numFmtId="3" fontId="15" fillId="0" borderId="20" xfId="12" applyNumberFormat="1" applyFont="1" applyBorder="1" applyAlignment="1" applyProtection="1">
      <alignment horizontal="right" vertical="center" wrapText="1"/>
    </xf>
    <xf numFmtId="3" fontId="15" fillId="0" borderId="21" xfId="12" applyNumberFormat="1" applyFont="1" applyBorder="1" applyAlignment="1" applyProtection="1">
      <alignment horizontal="right" vertical="center" wrapText="1"/>
    </xf>
    <xf numFmtId="3" fontId="3" fillId="0" borderId="10" xfId="12" applyNumberFormat="1" applyFont="1" applyFill="1" applyBorder="1" applyAlignment="1" applyProtection="1">
      <alignment horizontal="right" vertical="center" wrapText="1"/>
    </xf>
    <xf numFmtId="49" fontId="15" fillId="0" borderId="7" xfId="12" applyNumberFormat="1" applyFont="1" applyBorder="1" applyAlignment="1" applyProtection="1">
      <alignment horizontal="center" vertical="center" wrapText="1"/>
    </xf>
    <xf numFmtId="3" fontId="11" fillId="2" borderId="7" xfId="4" applyNumberFormat="1" applyFont="1" applyFill="1" applyBorder="1" applyAlignment="1" applyProtection="1">
      <alignment horizontal="right" vertical="top"/>
      <protection locked="0"/>
    </xf>
    <xf numFmtId="3" fontId="15" fillId="0" borderId="16" xfId="12" applyNumberFormat="1" applyFont="1" applyFill="1" applyBorder="1" applyAlignment="1" applyProtection="1">
      <alignment horizontal="right" vertical="center" wrapText="1"/>
    </xf>
    <xf numFmtId="49" fontId="2" fillId="0" borderId="20" xfId="12" applyNumberFormat="1" applyFont="1" applyBorder="1" applyAlignment="1" applyProtection="1">
      <alignment horizontal="center" vertical="center" wrapText="1"/>
    </xf>
    <xf numFmtId="3" fontId="3" fillId="0" borderId="20" xfId="12" applyNumberFormat="1" applyFont="1" applyFill="1" applyBorder="1" applyAlignment="1" applyProtection="1">
      <alignment horizontal="right" vertical="center" wrapText="1"/>
    </xf>
    <xf numFmtId="3" fontId="3" fillId="0" borderId="20" xfId="12" applyNumberFormat="1" applyFont="1" applyBorder="1" applyAlignment="1" applyProtection="1">
      <alignment horizontal="right" vertical="center" wrapText="1"/>
    </xf>
    <xf numFmtId="3" fontId="3" fillId="0" borderId="21" xfId="12" applyNumberFormat="1" applyFont="1" applyFill="1" applyBorder="1" applyAlignment="1" applyProtection="1">
      <alignment horizontal="right" vertical="center" wrapText="1"/>
    </xf>
    <xf numFmtId="49" fontId="2" fillId="0" borderId="23" xfId="12" applyNumberFormat="1" applyFont="1" applyBorder="1" applyAlignment="1" applyProtection="1">
      <alignment horizontal="left" vertical="center" wrapText="1"/>
    </xf>
    <xf numFmtId="3" fontId="3" fillId="0" borderId="23" xfId="12" applyNumberFormat="1" applyFont="1" applyFill="1" applyBorder="1" applyAlignment="1" applyProtection="1">
      <alignment horizontal="right" vertical="center" wrapText="1"/>
    </xf>
    <xf numFmtId="3" fontId="3" fillId="0" borderId="23" xfId="12" applyNumberFormat="1" applyFont="1" applyBorder="1" applyAlignment="1" applyProtection="1">
      <alignment horizontal="right" vertical="center" wrapText="1"/>
    </xf>
    <xf numFmtId="3" fontId="3" fillId="0" borderId="24" xfId="12" applyNumberFormat="1" applyFont="1" applyFill="1" applyBorder="1" applyAlignment="1" applyProtection="1">
      <alignment horizontal="right" vertical="center" wrapText="1"/>
    </xf>
    <xf numFmtId="49" fontId="15" fillId="0" borderId="13" xfId="12" applyNumberFormat="1" applyFont="1" applyBorder="1" applyAlignment="1" applyProtection="1">
      <alignment horizontal="center" vertical="center" wrapText="1"/>
    </xf>
    <xf numFmtId="3" fontId="15" fillId="0" borderId="13" xfId="12" applyNumberFormat="1" applyFont="1" applyBorder="1" applyAlignment="1" applyProtection="1">
      <alignment horizontal="right" vertical="center" wrapText="1"/>
    </xf>
    <xf numFmtId="3" fontId="15" fillId="0" borderId="14" xfId="12" applyNumberFormat="1" applyFont="1" applyBorder="1" applyAlignment="1" applyProtection="1">
      <alignment horizontal="right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3" fontId="2" fillId="0" borderId="17" xfId="12" applyNumberFormat="1" applyFont="1" applyBorder="1" applyAlignment="1" applyProtection="1">
      <alignment horizontal="right" vertical="center" wrapText="1"/>
    </xf>
    <xf numFmtId="3" fontId="2" fillId="0" borderId="18" xfId="12" applyNumberFormat="1" applyFont="1" applyBorder="1" applyAlignment="1" applyProtection="1">
      <alignment horizontal="right" vertical="center" wrapText="1"/>
    </xf>
    <xf numFmtId="0" fontId="2" fillId="0" borderId="0" xfId="12" applyFont="1" applyBorder="1" applyAlignment="1" applyProtection="1">
      <alignment horizontal="left" vertical="center" wrapText="1"/>
    </xf>
    <xf numFmtId="49" fontId="2" fillId="0" borderId="0" xfId="12" applyNumberFormat="1" applyFont="1" applyBorder="1" applyAlignment="1" applyProtection="1">
      <alignment horizontal="left" vertical="center" wrapText="1"/>
    </xf>
    <xf numFmtId="0" fontId="3" fillId="0" borderId="0" xfId="12" applyFont="1" applyBorder="1" applyAlignment="1" applyProtection="1">
      <alignment horizontal="right" vertical="center" wrapText="1"/>
    </xf>
    <xf numFmtId="0" fontId="3" fillId="0" borderId="0" xfId="9" applyFont="1" applyBorder="1" applyProtection="1"/>
    <xf numFmtId="0" fontId="3" fillId="0" borderId="0" xfId="12" applyFont="1" applyBorder="1" applyAlignment="1" applyProtection="1">
      <alignment horizontal="left" vertical="center" wrapText="1"/>
    </xf>
    <xf numFmtId="0" fontId="2" fillId="0" borderId="7" xfId="12" applyFont="1" applyBorder="1" applyAlignment="1" applyProtection="1">
      <alignment horizontal="left" vertical="center" wrapText="1"/>
    </xf>
    <xf numFmtId="0" fontId="3" fillId="0" borderId="13" xfId="12" applyFont="1" applyBorder="1" applyAlignment="1" applyProtection="1">
      <alignment horizontal="center"/>
    </xf>
    <xf numFmtId="0" fontId="3" fillId="0" borderId="14" xfId="12" applyFont="1" applyBorder="1" applyAlignment="1" applyProtection="1">
      <alignment horizontal="center"/>
    </xf>
    <xf numFmtId="49" fontId="2" fillId="0" borderId="10" xfId="12" applyNumberFormat="1" applyFont="1" applyBorder="1" applyAlignment="1" applyProtection="1">
      <alignment horizontal="left" vertical="center" wrapText="1"/>
    </xf>
    <xf numFmtId="0" fontId="3" fillId="0" borderId="10" xfId="12" applyFont="1" applyBorder="1" applyAlignment="1" applyProtection="1">
      <alignment horizontal="right" vertical="center" wrapText="1"/>
    </xf>
    <xf numFmtId="0" fontId="3" fillId="0" borderId="11" xfId="12" applyFont="1" applyBorder="1" applyAlignment="1" applyProtection="1">
      <alignment horizontal="right"/>
    </xf>
    <xf numFmtId="0" fontId="3" fillId="0" borderId="7" xfId="12" applyFont="1" applyBorder="1" applyAlignment="1" applyProtection="1">
      <alignment horizontal="right" vertical="center" wrapText="1"/>
    </xf>
    <xf numFmtId="1" fontId="3" fillId="0" borderId="7" xfId="12" applyNumberFormat="1" applyFont="1" applyFill="1" applyBorder="1" applyAlignment="1" applyProtection="1">
      <alignment horizontal="right" vertical="center" wrapText="1"/>
    </xf>
    <xf numFmtId="1" fontId="3" fillId="0" borderId="16" xfId="12" applyNumberFormat="1" applyFont="1" applyBorder="1" applyAlignment="1" applyProtection="1">
      <alignment horizontal="right" vertical="center" wrapText="1"/>
    </xf>
    <xf numFmtId="0" fontId="3" fillId="0" borderId="16" xfId="12" applyFont="1" applyBorder="1" applyAlignment="1" applyProtection="1">
      <alignment horizontal="right" vertical="center" wrapText="1"/>
    </xf>
    <xf numFmtId="0" fontId="15" fillId="0" borderId="20" xfId="12" applyFont="1" applyBorder="1" applyAlignment="1" applyProtection="1">
      <alignment horizontal="right" vertical="center" wrapText="1"/>
    </xf>
    <xf numFmtId="1" fontId="15" fillId="0" borderId="20" xfId="12" applyNumberFormat="1" applyFont="1" applyFill="1" applyBorder="1" applyAlignment="1" applyProtection="1">
      <alignment horizontal="right" vertical="center" wrapText="1"/>
    </xf>
    <xf numFmtId="0" fontId="15" fillId="0" borderId="21" xfId="12" applyFont="1" applyBorder="1" applyAlignment="1" applyProtection="1">
      <alignment horizontal="right" vertical="center" wrapText="1"/>
    </xf>
    <xf numFmtId="49" fontId="2" fillId="0" borderId="23" xfId="12" applyNumberFormat="1" applyFont="1" applyBorder="1" applyAlignment="1" applyProtection="1">
      <alignment horizontal="center" vertical="center" wrapText="1"/>
    </xf>
    <xf numFmtId="1" fontId="3" fillId="0" borderId="23" xfId="12" applyNumberFormat="1" applyFont="1" applyBorder="1" applyAlignment="1" applyProtection="1">
      <alignment horizontal="right" vertical="center" wrapText="1"/>
    </xf>
    <xf numFmtId="1" fontId="3" fillId="0" borderId="23" xfId="12" applyNumberFormat="1" applyFont="1" applyFill="1" applyBorder="1" applyAlignment="1" applyProtection="1">
      <alignment horizontal="right" vertical="center" wrapText="1"/>
    </xf>
    <xf numFmtId="1" fontId="3" fillId="0" borderId="24" xfId="12" applyNumberFormat="1" applyFont="1" applyBorder="1" applyAlignment="1" applyProtection="1">
      <alignment horizontal="right"/>
    </xf>
    <xf numFmtId="49" fontId="11" fillId="0" borderId="7" xfId="12" applyNumberFormat="1" applyFont="1" applyBorder="1" applyAlignment="1" applyProtection="1">
      <alignment horizontal="center" vertical="center" wrapText="1"/>
    </xf>
    <xf numFmtId="49" fontId="2" fillId="0" borderId="13" xfId="12" applyNumberFormat="1" applyFont="1" applyBorder="1" applyAlignment="1" applyProtection="1">
      <alignment horizontal="center" vertical="center" wrapText="1"/>
    </xf>
    <xf numFmtId="1" fontId="3" fillId="0" borderId="13" xfId="12" applyNumberFormat="1" applyFont="1" applyBorder="1" applyAlignment="1" applyProtection="1">
      <alignment horizontal="right" vertical="center" wrapText="1"/>
    </xf>
    <xf numFmtId="1" fontId="3" fillId="0" borderId="13" xfId="12" applyNumberFormat="1" applyFont="1" applyFill="1" applyBorder="1" applyAlignment="1" applyProtection="1">
      <alignment horizontal="right" vertical="center" wrapText="1"/>
    </xf>
    <xf numFmtId="1" fontId="3" fillId="0" borderId="14" xfId="12" applyNumberFormat="1" applyFont="1" applyBorder="1" applyAlignment="1" applyProtection="1">
      <alignment horizontal="right"/>
    </xf>
    <xf numFmtId="1" fontId="3" fillId="0" borderId="10" xfId="12" applyNumberFormat="1" applyFont="1" applyBorder="1" applyAlignment="1" applyProtection="1">
      <alignment horizontal="right" vertical="center" wrapText="1"/>
    </xf>
    <xf numFmtId="1" fontId="3" fillId="0" borderId="10" xfId="12" applyNumberFormat="1" applyFont="1" applyFill="1" applyBorder="1" applyAlignment="1" applyProtection="1">
      <alignment horizontal="right" vertical="center" wrapText="1"/>
    </xf>
    <xf numFmtId="1" fontId="3" fillId="0" borderId="11" xfId="12" applyNumberFormat="1" applyFont="1" applyBorder="1" applyAlignment="1" applyProtection="1">
      <alignment horizontal="right"/>
    </xf>
    <xf numFmtId="0" fontId="3" fillId="0" borderId="7" xfId="12" applyFont="1" applyFill="1" applyBorder="1" applyAlignment="1" applyProtection="1">
      <alignment horizontal="right" vertical="center" wrapText="1"/>
    </xf>
    <xf numFmtId="0" fontId="3" fillId="0" borderId="16" xfId="12" applyFont="1" applyFill="1" applyBorder="1" applyAlignment="1" applyProtection="1">
      <alignment horizontal="right" vertical="center" wrapText="1"/>
    </xf>
    <xf numFmtId="1" fontId="3" fillId="0" borderId="7" xfId="12" applyNumberFormat="1" applyFont="1" applyBorder="1" applyAlignment="1" applyProtection="1">
      <alignment horizontal="right" vertical="center" wrapText="1"/>
    </xf>
    <xf numFmtId="1" fontId="15" fillId="0" borderId="20" xfId="12" applyNumberFormat="1" applyFont="1" applyBorder="1" applyAlignment="1" applyProtection="1">
      <alignment horizontal="right" vertical="center" wrapText="1"/>
    </xf>
    <xf numFmtId="1" fontId="15" fillId="0" borderId="21" xfId="12" applyNumberFormat="1" applyFont="1" applyBorder="1" applyAlignment="1" applyProtection="1">
      <alignment horizontal="right" vertical="center" wrapText="1"/>
    </xf>
    <xf numFmtId="49" fontId="2" fillId="0" borderId="33" xfId="12" applyNumberFormat="1" applyFont="1" applyBorder="1" applyAlignment="1" applyProtection="1">
      <alignment horizontal="center" vertical="center" wrapText="1"/>
    </xf>
    <xf numFmtId="1" fontId="2" fillId="0" borderId="33" xfId="12" applyNumberFormat="1" applyFont="1" applyBorder="1" applyAlignment="1" applyProtection="1">
      <alignment horizontal="right" vertical="center" wrapText="1"/>
    </xf>
    <xf numFmtId="1" fontId="2" fillId="0" borderId="34" xfId="12" applyNumberFormat="1" applyFont="1" applyBorder="1" applyAlignment="1" applyProtection="1">
      <alignment horizontal="right" vertical="center" wrapText="1"/>
    </xf>
    <xf numFmtId="49" fontId="3" fillId="0" borderId="0" xfId="12" applyNumberFormat="1" applyFont="1" applyBorder="1" applyAlignment="1" applyProtection="1">
      <alignment horizontal="center" vertical="center" wrapText="1"/>
    </xf>
    <xf numFmtId="1" fontId="3" fillId="0" borderId="0" xfId="12" applyNumberFormat="1" applyFont="1" applyBorder="1" applyAlignment="1" applyProtection="1">
      <alignment horizontal="left" vertical="center" wrapText="1"/>
    </xf>
    <xf numFmtId="1" fontId="3" fillId="0" borderId="0" xfId="12" applyNumberFormat="1" applyFont="1" applyBorder="1" applyProtection="1"/>
    <xf numFmtId="49" fontId="2" fillId="0" borderId="0" xfId="12" applyNumberFormat="1" applyFont="1" applyBorder="1" applyAlignment="1" applyProtection="1">
      <alignment horizontal="center" vertical="center" wrapText="1"/>
    </xf>
    <xf numFmtId="0" fontId="2" fillId="0" borderId="10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49" fontId="3" fillId="0" borderId="10" xfId="12" applyNumberFormat="1" applyFont="1" applyBorder="1" applyAlignment="1" applyProtection="1">
      <alignment horizontal="center" vertical="center" wrapText="1"/>
    </xf>
    <xf numFmtId="3" fontId="3" fillId="2" borderId="10" xfId="4" applyNumberFormat="1" applyFont="1" applyFill="1" applyBorder="1" applyAlignment="1" applyProtection="1">
      <alignment vertical="top"/>
      <protection locked="0"/>
    </xf>
    <xf numFmtId="1" fontId="3" fillId="0" borderId="11" xfId="12" applyNumberFormat="1" applyFont="1" applyFill="1" applyBorder="1" applyAlignment="1" applyProtection="1">
      <alignment horizontal="right"/>
    </xf>
    <xf numFmtId="1" fontId="3" fillId="0" borderId="16" xfId="12" applyNumberFormat="1" applyFont="1" applyFill="1" applyBorder="1" applyAlignment="1" applyProtection="1">
      <alignment horizontal="right"/>
    </xf>
    <xf numFmtId="49" fontId="3" fillId="0" borderId="20" xfId="12" applyNumberFormat="1" applyFont="1" applyBorder="1" applyAlignment="1" applyProtection="1">
      <alignment horizontal="center" vertical="center" wrapText="1"/>
    </xf>
    <xf numFmtId="1" fontId="3" fillId="0" borderId="21" xfId="12" applyNumberFormat="1" applyFont="1" applyFill="1" applyBorder="1" applyAlignment="1" applyProtection="1">
      <alignment horizontal="right"/>
    </xf>
    <xf numFmtId="49" fontId="15" fillId="0" borderId="33" xfId="12" applyNumberFormat="1" applyFont="1" applyBorder="1" applyAlignment="1" applyProtection="1">
      <alignment horizontal="center" vertical="center" wrapText="1"/>
    </xf>
    <xf numFmtId="0" fontId="15" fillId="0" borderId="33" xfId="12" applyFont="1" applyBorder="1" applyAlignment="1" applyProtection="1">
      <alignment horizontal="right" vertical="center" wrapText="1"/>
    </xf>
    <xf numFmtId="0" fontId="15" fillId="0" borderId="34" xfId="12" applyFont="1" applyBorder="1" applyAlignment="1" applyProtection="1">
      <alignment horizontal="right" vertical="center" wrapText="1"/>
    </xf>
    <xf numFmtId="0" fontId="15" fillId="0" borderId="0" xfId="12" applyFont="1" applyBorder="1" applyAlignment="1" applyProtection="1">
      <alignment horizontal="left" vertical="center" wrapText="1"/>
    </xf>
    <xf numFmtId="49" fontId="15" fillId="0" borderId="0" xfId="12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4" applyFont="1" applyAlignment="1" applyProtection="1">
      <alignment horizontal="center" vertical="center"/>
      <protection hidden="1"/>
    </xf>
    <xf numFmtId="0" fontId="2" fillId="0" borderId="0" xfId="4" applyFont="1" applyBorder="1" applyAlignment="1" applyProtection="1">
      <alignment horizontal="left" vertical="center"/>
      <protection hidden="1"/>
    </xf>
    <xf numFmtId="0" fontId="3" fillId="0" borderId="0" xfId="4" applyFont="1" applyBorder="1" applyAlignment="1" applyProtection="1">
      <alignment vertical="center"/>
      <protection hidden="1"/>
    </xf>
    <xf numFmtId="0" fontId="3" fillId="0" borderId="0" xfId="4" applyFont="1" applyBorder="1" applyAlignment="1" applyProtection="1">
      <alignment horizontal="left" vertical="center"/>
      <protection hidden="1"/>
    </xf>
    <xf numFmtId="0" fontId="2" fillId="0" borderId="10" xfId="13" applyFont="1" applyBorder="1" applyAlignment="1" applyProtection="1">
      <alignment horizontal="centerContinuous" vertical="center" wrapText="1"/>
    </xf>
    <xf numFmtId="0" fontId="2" fillId="0" borderId="11" xfId="13" applyFont="1" applyBorder="1" applyAlignment="1" applyProtection="1">
      <alignment horizontal="centerContinuous" vertical="center" wrapText="1"/>
    </xf>
    <xf numFmtId="165" fontId="2" fillId="0" borderId="7" xfId="14" applyNumberFormat="1" applyFont="1" applyBorder="1" applyAlignment="1" applyProtection="1">
      <alignment horizontal="centerContinuous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horizontal="center" vertical="center" wrapText="1"/>
    </xf>
    <xf numFmtId="49" fontId="3" fillId="0" borderId="13" xfId="13" applyNumberFormat="1" applyFont="1" applyBorder="1" applyAlignment="1" applyProtection="1">
      <alignment horizontal="center" vertical="center" wrapText="1"/>
    </xf>
    <xf numFmtId="0" fontId="3" fillId="0" borderId="13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left" vertical="center" wrapText="1"/>
    </xf>
    <xf numFmtId="3" fontId="3" fillId="0" borderId="10" xfId="13" applyNumberFormat="1" applyFont="1" applyBorder="1" applyAlignment="1" applyProtection="1">
      <alignment horizontal="right" vertical="center"/>
    </xf>
    <xf numFmtId="3" fontId="3" fillId="0" borderId="11" xfId="13" applyNumberFormat="1" applyFont="1" applyBorder="1" applyAlignment="1" applyProtection="1">
      <alignment horizontal="right" vertical="center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2" borderId="7" xfId="4" applyNumberFormat="1" applyFont="1" applyFill="1" applyBorder="1" applyAlignment="1" applyProtection="1">
      <alignment horizontal="right" vertical="center"/>
      <protection locked="0"/>
    </xf>
    <xf numFmtId="3" fontId="2" fillId="0" borderId="16" xfId="13" applyNumberFormat="1" applyFont="1" applyBorder="1" applyAlignment="1" applyProtection="1">
      <alignment horizontal="right" vertical="center"/>
    </xf>
    <xf numFmtId="49" fontId="15" fillId="0" borderId="20" xfId="13" applyNumberFormat="1" applyFont="1" applyBorder="1" applyAlignment="1" applyProtection="1">
      <alignment horizontal="center" vertical="center" wrapText="1"/>
    </xf>
    <xf numFmtId="3" fontId="15" fillId="0" borderId="20" xfId="13" applyNumberFormat="1" applyFont="1" applyBorder="1" applyAlignment="1" applyProtection="1">
      <alignment horizontal="right" vertical="center"/>
    </xf>
    <xf numFmtId="3" fontId="15" fillId="0" borderId="21" xfId="13" applyNumberFormat="1" applyFont="1" applyBorder="1" applyAlignment="1" applyProtection="1">
      <alignment horizontal="right" vertical="center"/>
    </xf>
    <xf numFmtId="49" fontId="2" fillId="0" borderId="23" xfId="13" applyNumberFormat="1" applyFont="1" applyBorder="1" applyAlignment="1" applyProtection="1">
      <alignment horizontal="center" vertical="center" wrapText="1"/>
    </xf>
    <xf numFmtId="3" fontId="3" fillId="0" borderId="23" xfId="13" applyNumberFormat="1" applyFont="1" applyBorder="1" applyAlignment="1" applyProtection="1">
      <alignment horizontal="right" vertical="center"/>
    </xf>
    <xf numFmtId="3" fontId="2" fillId="0" borderId="24" xfId="13" applyNumberFormat="1" applyFont="1" applyBorder="1" applyAlignment="1" applyProtection="1">
      <alignment horizontal="right" vertical="center"/>
    </xf>
    <xf numFmtId="1" fontId="3" fillId="0" borderId="0" xfId="9" applyNumberFormat="1" applyFont="1" applyBorder="1" applyProtection="1"/>
    <xf numFmtId="49" fontId="3" fillId="0" borderId="7" xfId="13" applyNumberFormat="1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right" vertical="center" wrapText="1"/>
    </xf>
    <xf numFmtId="49" fontId="2" fillId="0" borderId="0" xfId="13" applyNumberFormat="1" applyFont="1" applyBorder="1" applyAlignment="1" applyProtection="1">
      <alignment horizontal="right" vertical="center" wrapText="1"/>
    </xf>
    <xf numFmtId="0" fontId="3" fillId="0" borderId="0" xfId="13" applyFont="1" applyBorder="1" applyAlignment="1" applyProtection="1">
      <alignment horizontal="left" vertical="center" wrapText="1"/>
    </xf>
    <xf numFmtId="1" fontId="3" fillId="0" borderId="0" xfId="13" applyNumberFormat="1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vertical="center" wrapText="1"/>
    </xf>
    <xf numFmtId="49" fontId="3" fillId="0" borderId="0" xfId="13" applyNumberFormat="1" applyFont="1" applyAlignment="1" applyProtection="1">
      <alignment vertical="center" wrapText="1"/>
    </xf>
    <xf numFmtId="1" fontId="3" fillId="0" borderId="0" xfId="13" applyNumberFormat="1" applyFont="1" applyAlignment="1" applyProtection="1">
      <alignment vertical="center" wrapText="1"/>
    </xf>
    <xf numFmtId="1" fontId="3" fillId="0" borderId="0" xfId="9" applyNumberFormat="1" applyFont="1" applyProtection="1"/>
    <xf numFmtId="0" fontId="2" fillId="0" borderId="2" xfId="1" applyFont="1" applyBorder="1" applyAlignment="1" applyProtection="1">
      <alignment horizontal="centerContinuous" vertical="center" wrapText="1"/>
    </xf>
    <xf numFmtId="0" fontId="2" fillId="0" borderId="6" xfId="1" applyFont="1" applyBorder="1" applyAlignment="1" applyProtection="1">
      <alignment horizontal="centerContinuous" vertical="center" wrapText="1"/>
    </xf>
    <xf numFmtId="0" fontId="2" fillId="0" borderId="0" xfId="4" applyFont="1" applyBorder="1" applyAlignment="1" applyProtection="1">
      <alignment horizontal="right" vertical="top" wrapText="1"/>
      <protection locked="0"/>
    </xf>
    <xf numFmtId="14" fontId="2" fillId="0" borderId="10" xfId="4" applyNumberFormat="1" applyFont="1" applyBorder="1" applyAlignment="1" applyProtection="1">
      <alignment horizontal="center" vertical="top" wrapText="1"/>
    </xf>
    <xf numFmtId="49" fontId="2" fillId="0" borderId="10" xfId="4" applyNumberFormat="1" applyFont="1" applyBorder="1" applyAlignment="1" applyProtection="1">
      <alignment horizontal="center" vertical="center" wrapText="1"/>
    </xf>
    <xf numFmtId="0" fontId="13" fillId="3" borderId="35" xfId="4" applyFont="1" applyFill="1" applyBorder="1" applyAlignment="1" applyProtection="1">
      <alignment horizontal="left" vertical="top" wrapText="1"/>
    </xf>
    <xf numFmtId="0" fontId="14" fillId="3" borderId="15" xfId="4" applyNumberFormat="1" applyFont="1" applyFill="1" applyBorder="1" applyAlignment="1" applyProtection="1">
      <alignment vertical="top" wrapText="1"/>
    </xf>
    <xf numFmtId="0" fontId="13" fillId="3" borderId="19" xfId="4" applyFont="1" applyFill="1" applyBorder="1" applyAlignment="1" applyProtection="1">
      <alignment vertical="top" wrapText="1"/>
    </xf>
    <xf numFmtId="0" fontId="23" fillId="0" borderId="0" xfId="0" applyFont="1" applyBorder="1" applyAlignment="1" applyProtection="1">
      <alignment horizontal="left" vertical="top"/>
    </xf>
    <xf numFmtId="0" fontId="23" fillId="0" borderId="0" xfId="0" applyFont="1" applyBorder="1" applyAlignment="1" applyProtection="1">
      <alignment horizontal="right" vertical="top"/>
    </xf>
    <xf numFmtId="0" fontId="24" fillId="0" borderId="0" xfId="0" applyFont="1" applyBorder="1" applyAlignment="1" applyProtection="1">
      <alignment horizontal="left" vertical="top"/>
    </xf>
    <xf numFmtId="0" fontId="13" fillId="3" borderId="7" xfId="4" applyFont="1" applyFill="1" applyBorder="1" applyAlignment="1" applyProtection="1">
      <alignment horizontal="left" vertical="top" wrapText="1"/>
    </xf>
    <xf numFmtId="0" fontId="14" fillId="3" borderId="7" xfId="4" applyFont="1" applyFill="1" applyBorder="1" applyAlignment="1" applyProtection="1">
      <alignment vertical="top" wrapText="1"/>
    </xf>
    <xf numFmtId="0" fontId="14" fillId="3" borderId="7" xfId="4" applyFont="1" applyFill="1" applyBorder="1" applyAlignment="1" applyProtection="1">
      <alignment vertical="top"/>
    </xf>
    <xf numFmtId="1" fontId="14" fillId="3" borderId="7" xfId="4" applyNumberFormat="1" applyFont="1" applyFill="1" applyBorder="1" applyAlignment="1" applyProtection="1">
      <alignment vertical="top" wrapText="1"/>
    </xf>
    <xf numFmtId="1" fontId="14" fillId="3" borderId="7" xfId="4" applyNumberFormat="1" applyFont="1" applyFill="1" applyBorder="1" applyAlignment="1" applyProtection="1">
      <alignment vertical="top"/>
    </xf>
    <xf numFmtId="1" fontId="14" fillId="3" borderId="7" xfId="0" applyNumberFormat="1" applyFont="1" applyFill="1" applyBorder="1" applyAlignment="1" applyProtection="1">
      <alignment vertical="top" wrapText="1"/>
    </xf>
    <xf numFmtId="0" fontId="14" fillId="3" borderId="7" xfId="0" applyFont="1" applyFill="1" applyBorder="1" applyAlignment="1" applyProtection="1">
      <alignment vertical="top"/>
    </xf>
    <xf numFmtId="1" fontId="13" fillId="3" borderId="7" xfId="4" applyNumberFormat="1" applyFont="1" applyFill="1" applyBorder="1" applyAlignment="1" applyProtection="1">
      <alignment vertical="top" wrapText="1"/>
    </xf>
    <xf numFmtId="49" fontId="14" fillId="3" borderId="7" xfId="4" applyNumberFormat="1" applyFont="1" applyFill="1" applyBorder="1" applyAlignment="1" applyProtection="1">
      <alignment vertical="top"/>
    </xf>
    <xf numFmtId="0" fontId="13" fillId="3" borderId="7" xfId="4" applyFont="1" applyFill="1" applyBorder="1" applyAlignment="1" applyProtection="1">
      <alignment vertical="top" wrapText="1"/>
    </xf>
    <xf numFmtId="1" fontId="14" fillId="3" borderId="7" xfId="0" applyNumberFormat="1" applyFont="1" applyFill="1" applyBorder="1" applyAlignment="1" applyProtection="1">
      <alignment vertical="top"/>
    </xf>
    <xf numFmtId="49" fontId="13" fillId="3" borderId="7" xfId="4" applyNumberFormat="1" applyFont="1" applyFill="1" applyBorder="1" applyAlignment="1" applyProtection="1">
      <alignment vertical="center" wrapText="1"/>
    </xf>
    <xf numFmtId="0" fontId="2" fillId="0" borderId="0" xfId="5" applyFont="1" applyAlignment="1" applyProtection="1">
      <alignment wrapText="1"/>
      <protection locked="0"/>
    </xf>
    <xf numFmtId="0" fontId="2" fillId="0" borderId="7" xfId="6" applyFont="1" applyBorder="1" applyAlignment="1" applyProtection="1">
      <alignment vertical="center" wrapText="1"/>
    </xf>
    <xf numFmtId="0" fontId="3" fillId="0" borderId="7" xfId="6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25" fillId="0" borderId="7" xfId="6" applyFont="1" applyBorder="1" applyAlignment="1" applyProtection="1">
      <alignment wrapText="1"/>
    </xf>
    <xf numFmtId="0" fontId="15" fillId="0" borderId="7" xfId="6" applyFont="1" applyBorder="1" applyAlignment="1" applyProtection="1">
      <alignment horizontal="right" vertical="center" wrapText="1"/>
    </xf>
    <xf numFmtId="0" fontId="25" fillId="0" borderId="7" xfId="6" applyFont="1" applyBorder="1" applyAlignment="1" applyProtection="1">
      <alignment horizontal="left" vertical="center" wrapText="1"/>
    </xf>
    <xf numFmtId="0" fontId="26" fillId="0" borderId="7" xfId="6" applyFont="1" applyBorder="1" applyAlignment="1" applyProtection="1">
      <alignment horizontal="left" vertical="center" wrapText="1"/>
    </xf>
    <xf numFmtId="0" fontId="3" fillId="0" borderId="31" xfId="6" applyFont="1" applyBorder="1" applyAlignment="1" applyProtection="1">
      <alignment vertical="center" wrapText="1"/>
    </xf>
    <xf numFmtId="0" fontId="2" fillId="0" borderId="30" xfId="6" applyFont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left" vertical="center" wrapText="1"/>
    </xf>
    <xf numFmtId="0" fontId="3" fillId="0" borderId="7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right" vertical="center" wrapText="1"/>
    </xf>
    <xf numFmtId="0" fontId="3" fillId="0" borderId="7" xfId="6" applyFont="1" applyBorder="1" applyAlignment="1" applyProtection="1">
      <alignment wrapText="1"/>
    </xf>
    <xf numFmtId="0" fontId="17" fillId="0" borderId="7" xfId="6" applyFont="1" applyBorder="1" applyAlignment="1" applyProtection="1">
      <alignment vertical="center" wrapText="1"/>
    </xf>
    <xf numFmtId="0" fontId="13" fillId="0" borderId="7" xfId="6" applyFont="1" applyBorder="1" applyAlignment="1" applyProtection="1">
      <alignment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15" fillId="0" borderId="7" xfId="5" applyFont="1" applyBorder="1" applyAlignment="1" applyProtection="1">
      <alignment wrapText="1"/>
    </xf>
    <xf numFmtId="0" fontId="3" fillId="0" borderId="7" xfId="5" applyFont="1" applyBorder="1" applyAlignment="1" applyProtection="1">
      <alignment wrapText="1"/>
    </xf>
    <xf numFmtId="0" fontId="3" fillId="0" borderId="7" xfId="5" applyFont="1" applyFill="1" applyBorder="1" applyAlignment="1" applyProtection="1">
      <alignment wrapText="1"/>
    </xf>
    <xf numFmtId="0" fontId="25" fillId="0" borderId="7" xfId="5" applyFont="1" applyBorder="1" applyAlignment="1" applyProtection="1">
      <alignment wrapText="1"/>
    </xf>
    <xf numFmtId="0" fontId="2" fillId="0" borderId="7" xfId="5" applyFont="1" applyBorder="1" applyAlignment="1" applyProtection="1">
      <alignment horizontal="right" wrapText="1"/>
    </xf>
    <xf numFmtId="0" fontId="2" fillId="0" borderId="7" xfId="5" applyFont="1" applyBorder="1" applyAlignment="1" applyProtection="1">
      <alignment wrapText="1"/>
    </xf>
    <xf numFmtId="0" fontId="27" fillId="0" borderId="1" xfId="8" applyFont="1" applyBorder="1" applyAlignment="1">
      <alignment horizontal="centerContinuous" vertical="center" wrapText="1"/>
    </xf>
    <xf numFmtId="49" fontId="27" fillId="0" borderId="1" xfId="8" applyNumberFormat="1" applyFont="1" applyBorder="1" applyAlignment="1">
      <alignment horizontal="centerContinuous" vertical="center" wrapText="1"/>
    </xf>
    <xf numFmtId="0" fontId="27" fillId="0" borderId="7" xfId="8" applyFont="1" applyBorder="1" applyAlignment="1">
      <alignment horizontal="centerContinuous" vertical="center" wrapText="1"/>
    </xf>
    <xf numFmtId="0" fontId="27" fillId="0" borderId="8" xfId="8" applyFont="1" applyBorder="1" applyAlignment="1">
      <alignment horizontal="centerContinuous" vertical="center" wrapText="1"/>
    </xf>
    <xf numFmtId="0" fontId="27" fillId="0" borderId="13" xfId="8" applyFont="1" applyBorder="1" applyAlignment="1">
      <alignment horizontal="left" vertical="center" wrapText="1"/>
    </xf>
    <xf numFmtId="0" fontId="27" fillId="0" borderId="13" xfId="8" applyFont="1" applyBorder="1" applyAlignment="1">
      <alignment horizontal="centerContinuous" vertical="center" wrapText="1"/>
    </xf>
    <xf numFmtId="0" fontId="27" fillId="4" borderId="13" xfId="8" applyFont="1" applyFill="1" applyBorder="1" applyAlignment="1">
      <alignment horizontal="centerContinuous" vertical="center" wrapText="1"/>
    </xf>
    <xf numFmtId="0" fontId="27" fillId="0" borderId="3" xfId="8" applyFont="1" applyBorder="1" applyAlignment="1">
      <alignment horizontal="center" vertical="center" wrapText="1"/>
    </xf>
    <xf numFmtId="49" fontId="27" fillId="0" borderId="3" xfId="8" applyNumberFormat="1" applyFont="1" applyBorder="1" applyAlignment="1">
      <alignment horizontal="centerContinuous" vertical="center" wrapText="1"/>
    </xf>
    <xf numFmtId="0" fontId="27" fillId="0" borderId="25" xfId="8" applyFont="1" applyBorder="1" applyAlignment="1">
      <alignment horizontal="centerContinuous" vertical="center" wrapText="1"/>
    </xf>
    <xf numFmtId="0" fontId="27" fillId="0" borderId="4" xfId="8" applyFont="1" applyBorder="1" applyAlignment="1">
      <alignment horizontal="centerContinuous" vertical="center" wrapText="1"/>
    </xf>
    <xf numFmtId="0" fontId="27" fillId="0" borderId="23" xfId="8" applyFont="1" applyBorder="1" applyAlignment="1">
      <alignment horizontal="centerContinuous" vertical="center" wrapText="1"/>
    </xf>
    <xf numFmtId="0" fontId="27" fillId="0" borderId="1" xfId="8" applyFont="1" applyBorder="1" applyAlignment="1">
      <alignment horizontal="left" vertical="center" wrapText="1"/>
    </xf>
    <xf numFmtId="0" fontId="27" fillId="4" borderId="25" xfId="8" applyFont="1" applyFill="1" applyBorder="1" applyAlignment="1">
      <alignment horizontal="center" vertical="center" wrapText="1"/>
    </xf>
    <xf numFmtId="0" fontId="27" fillId="0" borderId="5" xfId="8" applyFont="1" applyBorder="1" applyAlignment="1">
      <alignment horizontal="centerContinuous" vertical="center" wrapText="1"/>
    </xf>
    <xf numFmtId="0" fontId="21" fillId="0" borderId="5" xfId="0" applyFont="1" applyBorder="1" applyAlignment="1">
      <alignment horizontal="centerContinuous" vertical="center" wrapText="1"/>
    </xf>
    <xf numFmtId="0" fontId="27" fillId="0" borderId="6" xfId="8" applyFont="1" applyBorder="1" applyAlignment="1">
      <alignment horizontal="centerContinuous" vertical="center" wrapText="1"/>
    </xf>
    <xf numFmtId="0" fontId="27" fillId="0" borderId="7" xfId="8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7" fillId="4" borderId="23" xfId="8" applyFont="1" applyFill="1" applyBorder="1" applyAlignment="1">
      <alignment horizontal="centerContinuous" vertical="center" wrapText="1"/>
    </xf>
    <xf numFmtId="0" fontId="27" fillId="0" borderId="7" xfId="8" applyFont="1" applyBorder="1" applyAlignment="1">
      <alignment vertical="center" wrapText="1"/>
    </xf>
    <xf numFmtId="0" fontId="28" fillId="0" borderId="7" xfId="8" applyFont="1" applyBorder="1" applyAlignment="1">
      <alignment vertical="center" wrapText="1"/>
    </xf>
    <xf numFmtId="0" fontId="28" fillId="0" borderId="7" xfId="8" applyFont="1" applyBorder="1" applyAlignment="1">
      <alignment wrapText="1"/>
    </xf>
    <xf numFmtId="0" fontId="27" fillId="0" borderId="7" xfId="11" applyFont="1" applyBorder="1" applyAlignment="1" applyProtection="1">
      <alignment horizontal="centerContinuous" vertical="center" wrapText="1"/>
    </xf>
    <xf numFmtId="0" fontId="27" fillId="0" borderId="7" xfId="11" applyFont="1" applyBorder="1" applyAlignment="1" applyProtection="1">
      <alignment horizontal="center" vertical="center" wrapText="1"/>
    </xf>
    <xf numFmtId="0" fontId="27" fillId="0" borderId="7" xfId="11" applyFont="1" applyBorder="1" applyAlignment="1" applyProtection="1">
      <alignment vertical="justify" wrapText="1"/>
    </xf>
    <xf numFmtId="0" fontId="28" fillId="0" borderId="7" xfId="11" applyFont="1" applyBorder="1" applyProtection="1"/>
    <xf numFmtId="0" fontId="28" fillId="0" borderId="7" xfId="11" applyFont="1" applyBorder="1" applyAlignment="1" applyProtection="1">
      <alignment wrapText="1"/>
    </xf>
    <xf numFmtId="0" fontId="28" fillId="0" borderId="7" xfId="11" applyFont="1" applyBorder="1" applyAlignment="1" applyProtection="1">
      <alignment vertical="center" wrapText="1"/>
    </xf>
    <xf numFmtId="0" fontId="29" fillId="0" borderId="7" xfId="11" applyFont="1" applyBorder="1" applyAlignment="1" applyProtection="1">
      <alignment horizontal="right"/>
    </xf>
    <xf numFmtId="0" fontId="27" fillId="0" borderId="7" xfId="11" applyFont="1" applyBorder="1" applyAlignment="1" applyProtection="1">
      <alignment horizontal="left"/>
    </xf>
    <xf numFmtId="0" fontId="28" fillId="0" borderId="7" xfId="11" applyFont="1" applyBorder="1" applyAlignment="1" applyProtection="1">
      <alignment horizontal="left" vertical="center" wrapText="1"/>
    </xf>
    <xf numFmtId="0" fontId="27" fillId="0" borderId="30" xfId="11" applyFont="1" applyBorder="1" applyAlignment="1" applyProtection="1">
      <alignment vertical="justify" wrapText="1"/>
    </xf>
    <xf numFmtId="0" fontId="19" fillId="0" borderId="7" xfId="11" applyFont="1" applyBorder="1" applyAlignment="1" applyProtection="1">
      <alignment vertical="justify"/>
    </xf>
    <xf numFmtId="0" fontId="28" fillId="0" borderId="7" xfId="11" applyFont="1" applyBorder="1" applyAlignment="1" applyProtection="1">
      <alignment vertical="justify"/>
    </xf>
    <xf numFmtId="0" fontId="27" fillId="0" borderId="7" xfId="11" applyFont="1" applyBorder="1" applyProtection="1"/>
    <xf numFmtId="0" fontId="3" fillId="0" borderId="0" xfId="0" applyFont="1" applyAlignment="1" applyProtection="1">
      <alignment horizontal="right" vertical="center"/>
    </xf>
    <xf numFmtId="0" fontId="23" fillId="0" borderId="7" xfId="12" applyFont="1" applyBorder="1" applyAlignment="1" applyProtection="1">
      <alignment horizontal="left" vertical="center" wrapText="1"/>
    </xf>
    <xf numFmtId="0" fontId="24" fillId="0" borderId="7" xfId="12" applyFont="1" applyBorder="1" applyAlignment="1" applyProtection="1">
      <alignment horizontal="left" vertical="center" wrapText="1"/>
    </xf>
    <xf numFmtId="0" fontId="30" fillId="0" borderId="7" xfId="12" applyFont="1" applyBorder="1" applyAlignment="1" applyProtection="1">
      <alignment horizontal="right" vertical="center" wrapText="1"/>
    </xf>
    <xf numFmtId="0" fontId="24" fillId="0" borderId="7" xfId="12" applyFont="1" applyBorder="1" applyAlignment="1" applyProtection="1">
      <alignment vertical="center" wrapText="1"/>
    </xf>
    <xf numFmtId="0" fontId="27" fillId="0" borderId="7" xfId="12" applyFont="1" applyBorder="1" applyAlignment="1" applyProtection="1">
      <alignment horizontal="right" vertical="center" wrapText="1"/>
    </xf>
    <xf numFmtId="0" fontId="24" fillId="0" borderId="7" xfId="12" quotePrefix="1" applyFont="1" applyBorder="1" applyAlignment="1" applyProtection="1">
      <alignment horizontal="left" vertical="center" wrapText="1"/>
    </xf>
    <xf numFmtId="0" fontId="24" fillId="0" borderId="0" xfId="12" applyFont="1" applyBorder="1" applyAlignment="1" applyProtection="1">
      <alignment horizontal="left" vertical="center" wrapText="1"/>
    </xf>
    <xf numFmtId="0" fontId="23" fillId="0" borderId="0" xfId="12" applyFont="1" applyBorder="1" applyAlignment="1" applyProtection="1">
      <alignment horizontal="left" vertical="center" wrapText="1"/>
    </xf>
    <xf numFmtId="0" fontId="23" fillId="0" borderId="7" xfId="12" applyFont="1" applyBorder="1" applyAlignment="1" applyProtection="1">
      <alignment horizontal="center" vertical="center" wrapText="1"/>
    </xf>
    <xf numFmtId="0" fontId="30" fillId="0" borderId="7" xfId="12" applyFont="1" applyBorder="1" applyAlignment="1" applyProtection="1">
      <alignment horizontal="left" vertical="center" wrapText="1"/>
    </xf>
    <xf numFmtId="0" fontId="23" fillId="0" borderId="30" xfId="13" applyFont="1" applyBorder="1" applyAlignment="1" applyProtection="1">
      <alignment horizontal="centerContinuous" vertical="center" wrapText="1"/>
    </xf>
    <xf numFmtId="165" fontId="2" fillId="0" borderId="7" xfId="14" applyNumberFormat="1" applyFont="1" applyBorder="1" applyAlignment="1" applyProtection="1">
      <alignment horizontal="center" vertical="center" wrapText="1"/>
    </xf>
    <xf numFmtId="0" fontId="23" fillId="0" borderId="13" xfId="13" applyFont="1" applyBorder="1" applyAlignment="1" applyProtection="1">
      <alignment horizontal="center" vertical="center" wrapText="1"/>
    </xf>
    <xf numFmtId="0" fontId="23" fillId="0" borderId="8" xfId="13" applyFont="1" applyBorder="1" applyAlignment="1" applyProtection="1">
      <alignment horizontal="centerContinuous" vertical="center" wrapText="1"/>
    </xf>
    <xf numFmtId="0" fontId="23" fillId="0" borderId="7" xfId="13" applyFont="1" applyBorder="1" applyAlignment="1" applyProtection="1">
      <alignment horizontal="left" vertical="center" wrapText="1"/>
    </xf>
    <xf numFmtId="0" fontId="24" fillId="0" borderId="7" xfId="13" applyFont="1" applyBorder="1" applyAlignment="1" applyProtection="1">
      <alignment horizontal="left" vertical="center" wrapText="1"/>
    </xf>
    <xf numFmtId="0" fontId="30" fillId="0" borderId="7" xfId="13" applyFont="1" applyBorder="1" applyAlignment="1" applyProtection="1">
      <alignment horizontal="right" vertical="center" wrapText="1"/>
    </xf>
    <xf numFmtId="0" fontId="24" fillId="0" borderId="7" xfId="13" applyFont="1" applyFill="1" applyBorder="1" applyAlignment="1" applyProtection="1">
      <alignment vertical="center" wrapText="1"/>
    </xf>
    <xf numFmtId="14" fontId="3" fillId="0" borderId="0" xfId="4" applyNumberFormat="1" applyFont="1" applyBorder="1" applyAlignment="1" applyProtection="1">
      <alignment horizontal="right" vertical="center"/>
      <protection hidden="1"/>
    </xf>
    <xf numFmtId="164" fontId="3" fillId="0" borderId="0" xfId="4" applyNumberFormat="1" applyFont="1" applyAlignment="1" applyProtection="1">
      <alignment horizontal="left" vertical="center"/>
    </xf>
    <xf numFmtId="0" fontId="3" fillId="0" borderId="0" xfId="4" applyFont="1" applyAlignment="1" applyProtection="1">
      <alignment vertical="top" wrapText="1"/>
      <protection locked="0"/>
    </xf>
    <xf numFmtId="0" fontId="3" fillId="0" borderId="0" xfId="6" applyFont="1" applyBorder="1" applyAlignment="1" applyProtection="1">
      <alignment horizontal="left" wrapText="1"/>
    </xf>
    <xf numFmtId="0" fontId="19" fillId="0" borderId="0" xfId="5" applyFont="1" applyAlignment="1" applyProtection="1">
      <alignment horizontal="left" wrapText="1"/>
    </xf>
    <xf numFmtId="0" fontId="2" fillId="0" borderId="0" xfId="8" applyFont="1" applyAlignment="1">
      <alignment horizontal="left" wrapText="1"/>
    </xf>
    <xf numFmtId="0" fontId="2" fillId="0" borderId="3" xfId="4" applyFont="1" applyBorder="1" applyAlignment="1" applyProtection="1">
      <alignment horizontal="right" vertical="top"/>
      <protection locked="0"/>
    </xf>
    <xf numFmtId="0" fontId="2" fillId="0" borderId="0" xfId="4" applyFont="1" applyBorder="1" applyAlignment="1" applyProtection="1">
      <alignment horizontal="right" vertical="top"/>
      <protection locked="0"/>
    </xf>
    <xf numFmtId="0" fontId="27" fillId="0" borderId="1" xfId="11" applyFont="1" applyBorder="1" applyAlignment="1" applyProtection="1">
      <alignment horizontal="center" vertical="center" wrapText="1"/>
    </xf>
    <xf numFmtId="0" fontId="27" fillId="0" borderId="2" xfId="11" applyFont="1" applyBorder="1" applyAlignment="1" applyProtection="1">
      <alignment horizontal="center" vertical="center" wrapText="1"/>
    </xf>
    <xf numFmtId="0" fontId="27" fillId="0" borderId="5" xfId="11" applyFont="1" applyBorder="1" applyAlignment="1" applyProtection="1">
      <alignment horizontal="center" vertical="center" wrapText="1"/>
    </xf>
    <xf numFmtId="0" fontId="27" fillId="0" borderId="6" xfId="11" applyFont="1" applyBorder="1" applyAlignment="1" applyProtection="1">
      <alignment horizontal="center" vertical="center" wrapText="1"/>
    </xf>
    <xf numFmtId="49" fontId="27" fillId="0" borderId="13" xfId="11" applyNumberFormat="1" applyFont="1" applyBorder="1" applyAlignment="1" applyProtection="1">
      <alignment horizontal="center" vertical="center" wrapText="1"/>
    </xf>
    <xf numFmtId="49" fontId="27" fillId="0" borderId="23" xfId="11" applyNumberFormat="1" applyFont="1" applyBorder="1" applyAlignment="1" applyProtection="1">
      <alignment horizontal="center" vertical="center" wrapText="1"/>
    </xf>
    <xf numFmtId="0" fontId="27" fillId="0" borderId="13" xfId="11" applyFont="1" applyBorder="1" applyAlignment="1" applyProtection="1">
      <alignment horizontal="center" vertical="center" wrapText="1"/>
    </xf>
    <xf numFmtId="0" fontId="27" fillId="0" borderId="23" xfId="11" applyFont="1" applyBorder="1" applyAlignment="1" applyProtection="1">
      <alignment horizontal="center" vertical="center" wrapText="1"/>
    </xf>
    <xf numFmtId="0" fontId="2" fillId="0" borderId="36" xfId="5" applyFont="1" applyBorder="1" applyAlignment="1" applyProtection="1">
      <alignment horizontal="center" wrapText="1"/>
      <protection locked="0"/>
    </xf>
    <xf numFmtId="49" fontId="2" fillId="0" borderId="0" xfId="12" applyNumberFormat="1" applyFont="1" applyAlignment="1" applyProtection="1">
      <alignment horizontal="center" vertical="center" wrapText="1"/>
      <protection locked="0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center" vertical="center" wrapText="1"/>
    </xf>
    <xf numFmtId="49" fontId="11" fillId="0" borderId="0" xfId="12" applyNumberFormat="1" applyFont="1" applyBorder="1" applyAlignment="1" applyProtection="1">
      <alignment horizontal="left" vertical="center" wrapText="1"/>
    </xf>
    <xf numFmtId="0" fontId="2" fillId="0" borderId="27" xfId="12" applyFont="1" applyBorder="1" applyAlignment="1" applyProtection="1">
      <alignment horizontal="center" vertical="center" wrapText="1"/>
    </xf>
    <xf numFmtId="0" fontId="2" fillId="0" borderId="22" xfId="12" applyFont="1" applyBorder="1" applyAlignment="1" applyProtection="1">
      <alignment horizontal="center" vertical="center" wrapText="1"/>
    </xf>
    <xf numFmtId="49" fontId="2" fillId="0" borderId="28" xfId="12" applyNumberFormat="1" applyFont="1" applyBorder="1" applyAlignment="1" applyProtection="1">
      <alignment horizontal="center" vertical="center" wrapText="1"/>
    </xf>
    <xf numFmtId="49" fontId="2" fillId="0" borderId="23" xfId="12" applyNumberFormat="1" applyFont="1" applyBorder="1" applyAlignment="1" applyProtection="1">
      <alignment horizontal="center" vertical="center" wrapText="1"/>
    </xf>
    <xf numFmtId="1" fontId="2" fillId="0" borderId="28" xfId="12" applyNumberFormat="1" applyFont="1" applyBorder="1" applyAlignment="1" applyProtection="1">
      <alignment horizontal="center" vertical="center" wrapText="1"/>
    </xf>
    <xf numFmtId="1" fontId="2" fillId="0" borderId="23" xfId="12" applyNumberFormat="1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49" fontId="2" fillId="0" borderId="10" xfId="12" applyNumberFormat="1" applyFont="1" applyBorder="1" applyAlignment="1" applyProtection="1">
      <alignment horizontal="center" vertical="center" wrapText="1"/>
    </xf>
    <xf numFmtId="49" fontId="2" fillId="0" borderId="7" xfId="12" applyNumberFormat="1" applyFont="1" applyBorder="1" applyAlignment="1" applyProtection="1">
      <alignment horizontal="center" vertical="center" wrapText="1"/>
    </xf>
    <xf numFmtId="0" fontId="2" fillId="0" borderId="10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3" fillId="0" borderId="0" xfId="4" applyFont="1" applyBorder="1" applyAlignment="1" applyProtection="1">
      <alignment vertical="center"/>
      <protection locked="0"/>
    </xf>
    <xf numFmtId="0" fontId="2" fillId="0" borderId="9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165" fontId="2" fillId="0" borderId="14" xfId="14" applyNumberFormat="1" applyFont="1" applyBorder="1" applyAlignment="1" applyProtection="1">
      <alignment horizontal="center" vertical="center" wrapText="1"/>
    </xf>
    <xf numFmtId="165" fontId="2" fillId="0" borderId="24" xfId="14" applyNumberFormat="1" applyFont="1" applyBorder="1" applyAlignment="1" applyProtection="1">
      <alignment horizontal="center" vertical="center" wrapText="1"/>
    </xf>
    <xf numFmtId="49" fontId="11" fillId="0" borderId="0" xfId="13" applyNumberFormat="1" applyFont="1" applyAlignment="1" applyProtection="1">
      <alignment horizontal="left" vertical="top" wrapText="1"/>
    </xf>
    <xf numFmtId="0" fontId="3" fillId="0" borderId="0" xfId="4" applyFont="1" applyBorder="1" applyAlignment="1" applyProtection="1">
      <alignment vertical="center"/>
    </xf>
  </cellXfs>
  <cellStyles count="15">
    <cellStyle name="Currency 2" xfId="14"/>
    <cellStyle name="Hyperlink" xfId="2" builtinId="8"/>
    <cellStyle name="Normal" xfId="0" builtinId="0"/>
    <cellStyle name="Normal 16" xfId="3"/>
    <cellStyle name="Normal 2" xfId="7"/>
    <cellStyle name="Normal_El. 7.3" xfId="12"/>
    <cellStyle name="Normal_El. 7.4" xfId="13"/>
    <cellStyle name="Normal_El. 7.5" xfId="10"/>
    <cellStyle name="Normal_El.7.2" xfId="11"/>
    <cellStyle name="Normal_Spravki_kod" xfId="9"/>
    <cellStyle name="Normal_Баланс" xfId="4"/>
    <cellStyle name="Normal_Отч.парич.поток" xfId="5"/>
    <cellStyle name="Normal_Отч.прих-разх" xfId="6"/>
    <cellStyle name="Normal_Отч.собств.кап." xfId="8"/>
    <cellStyle name="Normal_Финансов отчет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harma/Documents/2016/October%202016/Q3%20individual/Forma_KFN_6mes_SOPHARMA_30_09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harma/Documents/Sopharma%20Sasho/Reports/2015%20annual/reports_97_SOPHARMA%2031.12.%202015%20E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_KFN_6mes_SOPHARMA_30_09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>
        <row r="18">
          <cell r="H18">
            <v>117201</v>
          </cell>
        </row>
      </sheetData>
      <sheetData sheetId="2">
        <row r="44">
          <cell r="C44">
            <v>37015</v>
          </cell>
        </row>
      </sheetData>
      <sheetData sheetId="3" refreshError="1"/>
      <sheetData sheetId="4">
        <row r="34">
          <cell r="E34">
            <v>23317</v>
          </cell>
        </row>
      </sheetData>
      <sheetData sheetId="5" refreshError="1"/>
      <sheetData sheetId="6">
        <row r="11">
          <cell r="D11">
            <v>33251</v>
          </cell>
        </row>
      </sheetData>
      <sheetData sheetId="7">
        <row r="13">
          <cell r="C13">
            <v>12240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Income Statement"/>
      <sheetName val="Cash Flow"/>
      <sheetName val="Shareholders' Equity Changes"/>
      <sheetName val="Non-current Assets"/>
      <sheetName val="Receivables Payables Provisions"/>
      <sheetName val="Securities"/>
      <sheetName val="Securities Bulgaria"/>
      <sheetName val="Securities Kazakhstan"/>
      <sheetName val="Securities Latvia"/>
      <sheetName val="Securities Poland"/>
      <sheetName val="Securities USA"/>
      <sheetName val="Securities Serbia"/>
      <sheetName val="Securities Ukraine"/>
      <sheetName val="Related Parties"/>
    </sheetNames>
    <sheetDataSet>
      <sheetData sheetId="0">
        <row r="4">
          <cell r="E4" t="str">
            <v>NON-CONSOLIDATED</v>
          </cell>
        </row>
        <row r="5">
          <cell r="H5" t="str">
            <v>( thousand BGN)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Справка 8.6 Молдова"/>
      <sheetName val="Контроли"/>
      <sheetName val="Показатели"/>
      <sheetName val="Danni"/>
      <sheetName val="Nomenklaturi"/>
    </sheetNames>
    <sheetDataSet>
      <sheetData sheetId="0"/>
      <sheetData sheetId="1">
        <row r="18">
          <cell r="H18">
            <v>115989</v>
          </cell>
        </row>
        <row r="21">
          <cell r="H21">
            <v>26976</v>
          </cell>
        </row>
        <row r="23">
          <cell r="H23">
            <v>47841</v>
          </cell>
        </row>
        <row r="24">
          <cell r="H24">
            <v>0</v>
          </cell>
        </row>
        <row r="25">
          <cell r="H25">
            <v>229586</v>
          </cell>
        </row>
        <row r="29">
          <cell r="H29">
            <v>1565</v>
          </cell>
        </row>
        <row r="32">
          <cell r="G32">
            <v>39119</v>
          </cell>
          <cell r="H32">
            <v>38669</v>
          </cell>
        </row>
      </sheetData>
      <sheetData sheetId="2"/>
      <sheetData sheetId="3"/>
      <sheetData sheetId="4">
        <row r="34">
          <cell r="E34">
            <v>28982</v>
          </cell>
          <cell r="F34">
            <v>51666</v>
          </cell>
          <cell r="H34">
            <v>251081</v>
          </cell>
        </row>
      </sheetData>
      <sheetData sheetId="5"/>
      <sheetData sheetId="6">
        <row r="11">
          <cell r="D11">
            <v>37821</v>
          </cell>
          <cell r="K11">
            <v>0</v>
          </cell>
          <cell r="R11">
            <v>38687</v>
          </cell>
        </row>
        <row r="12">
          <cell r="D12">
            <v>116116</v>
          </cell>
          <cell r="K12">
            <v>23114</v>
          </cell>
          <cell r="R12">
            <v>90612</v>
          </cell>
        </row>
        <row r="13">
          <cell r="D13">
            <v>156753</v>
          </cell>
          <cell r="K13">
            <v>81233</v>
          </cell>
          <cell r="R13">
            <v>71470</v>
          </cell>
        </row>
        <row r="14">
          <cell r="D14">
            <v>14320</v>
          </cell>
          <cell r="K14">
            <v>3463</v>
          </cell>
          <cell r="R14">
            <v>10670</v>
          </cell>
        </row>
        <row r="15">
          <cell r="D15">
            <v>10367</v>
          </cell>
          <cell r="K15">
            <v>7497</v>
          </cell>
          <cell r="R15">
            <v>2230</v>
          </cell>
        </row>
        <row r="16">
          <cell r="D16">
            <v>11935</v>
          </cell>
          <cell r="K16">
            <v>8999</v>
          </cell>
          <cell r="R16">
            <v>2651</v>
          </cell>
        </row>
        <row r="17">
          <cell r="D17">
            <v>2269</v>
          </cell>
          <cell r="K17">
            <v>0</v>
          </cell>
          <cell r="R17">
            <v>3289</v>
          </cell>
        </row>
        <row r="18">
          <cell r="D18">
            <v>148</v>
          </cell>
          <cell r="K18">
            <v>87</v>
          </cell>
          <cell r="R18">
            <v>55</v>
          </cell>
        </row>
        <row r="20">
          <cell r="D20">
            <v>22840</v>
          </cell>
          <cell r="R20">
            <v>23351</v>
          </cell>
        </row>
        <row r="21">
          <cell r="D21">
            <v>134</v>
          </cell>
          <cell r="R21">
            <v>134</v>
          </cell>
        </row>
        <row r="23">
          <cell r="D23">
            <v>1579</v>
          </cell>
          <cell r="K23">
            <v>1245</v>
          </cell>
          <cell r="R23">
            <v>460</v>
          </cell>
        </row>
        <row r="24">
          <cell r="D24">
            <v>3890</v>
          </cell>
          <cell r="K24">
            <v>2561</v>
          </cell>
          <cell r="R24">
            <v>1183</v>
          </cell>
        </row>
        <row r="25">
          <cell r="D25">
            <v>0</v>
          </cell>
          <cell r="R25">
            <v>0</v>
          </cell>
        </row>
        <row r="26">
          <cell r="D26">
            <v>72</v>
          </cell>
          <cell r="R26">
            <v>571</v>
          </cell>
        </row>
        <row r="30">
          <cell r="D30">
            <v>115442</v>
          </cell>
          <cell r="R30">
            <v>122194</v>
          </cell>
        </row>
        <row r="31">
          <cell r="D31">
            <v>0</v>
          </cell>
          <cell r="R31">
            <v>0</v>
          </cell>
        </row>
        <row r="32">
          <cell r="D32">
            <v>5219</v>
          </cell>
          <cell r="R32">
            <v>4750</v>
          </cell>
        </row>
        <row r="33">
          <cell r="D33">
            <v>5229</v>
          </cell>
          <cell r="R33">
            <v>7122</v>
          </cell>
        </row>
        <row r="41">
          <cell r="D41">
            <v>1445</v>
          </cell>
          <cell r="R41">
            <v>1445</v>
          </cell>
        </row>
      </sheetData>
      <sheetData sheetId="7">
        <row r="13">
          <cell r="C13">
            <v>13221</v>
          </cell>
        </row>
        <row r="20">
          <cell r="C20">
            <v>3316</v>
          </cell>
        </row>
        <row r="26">
          <cell r="C26">
            <v>87299</v>
          </cell>
        </row>
        <row r="30">
          <cell r="C30">
            <v>23390</v>
          </cell>
        </row>
        <row r="31">
          <cell r="C31">
            <v>1337</v>
          </cell>
        </row>
        <row r="32">
          <cell r="C32">
            <v>3455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4096</v>
          </cell>
        </row>
        <row r="40">
          <cell r="C40">
            <v>1777</v>
          </cell>
        </row>
        <row r="58">
          <cell r="C58">
            <v>18501</v>
          </cell>
        </row>
        <row r="70">
          <cell r="C70">
            <v>6499</v>
          </cell>
        </row>
        <row r="73">
          <cell r="C73">
            <v>1678</v>
          </cell>
        </row>
        <row r="77">
          <cell r="C77">
            <v>45312</v>
          </cell>
        </row>
        <row r="82">
          <cell r="C82">
            <v>7429</v>
          </cell>
        </row>
        <row r="88">
          <cell r="C88">
            <v>0</v>
          </cell>
        </row>
        <row r="89">
          <cell r="C89">
            <v>5521</v>
          </cell>
        </row>
        <row r="90">
          <cell r="C90">
            <v>285</v>
          </cell>
        </row>
        <row r="91">
          <cell r="C91">
            <v>6090</v>
          </cell>
        </row>
        <row r="92">
          <cell r="C92">
            <v>1498</v>
          </cell>
        </row>
        <row r="96">
          <cell r="C96">
            <v>1060</v>
          </cell>
        </row>
        <row r="97">
          <cell r="C97">
            <v>792</v>
          </cell>
        </row>
      </sheetData>
      <sheetData sheetId="8">
        <row r="21">
          <cell r="C21">
            <v>5160761</v>
          </cell>
          <cell r="F21">
            <v>17247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>
      <selection activeCell="B12" sqref="B12"/>
    </sheetView>
  </sheetViews>
  <sheetFormatPr defaultColWidth="8.875" defaultRowHeight="15.75"/>
  <cols>
    <col min="1" max="1" width="30.625" style="3" customWidth="1"/>
    <col min="2" max="2" width="65.625" style="3" customWidth="1"/>
    <col min="3" max="26" width="8.875" style="3"/>
    <col min="27" max="27" width="9.875" style="3" bestFit="1" customWidth="1"/>
    <col min="28" max="16384" width="8.875" style="3"/>
  </cols>
  <sheetData>
    <row r="1" spans="1:27">
      <c r="A1" s="1"/>
      <c r="B1" s="532" t="s">
        <v>396</v>
      </c>
      <c r="Z1" s="4">
        <v>1</v>
      </c>
      <c r="AA1" s="5">
        <v>42643</v>
      </c>
    </row>
    <row r="2" spans="1:27">
      <c r="A2" s="6"/>
      <c r="B2" s="7" t="s">
        <v>914</v>
      </c>
      <c r="Z2" s="4">
        <v>2</v>
      </c>
      <c r="AA2" s="5" t="s">
        <v>0</v>
      </c>
    </row>
    <row r="3" spans="1:27">
      <c r="A3" s="8"/>
      <c r="B3" s="9" t="s">
        <v>397</v>
      </c>
      <c r="Z3" s="4">
        <v>3</v>
      </c>
      <c r="AA3" s="5" t="s">
        <v>1</v>
      </c>
    </row>
    <row r="4" spans="1:27">
      <c r="A4" s="10" t="s">
        <v>398</v>
      </c>
      <c r="B4" s="7"/>
    </row>
    <row r="5" spans="1:27" ht="47.25">
      <c r="A5" s="11" t="s">
        <v>399</v>
      </c>
      <c r="B5" s="12"/>
    </row>
    <row r="7" spans="1:27">
      <c r="A7" s="1"/>
      <c r="B7" s="2"/>
    </row>
    <row r="8" spans="1:27">
      <c r="A8" s="13"/>
      <c r="B8" s="14" t="s">
        <v>400</v>
      </c>
    </row>
    <row r="9" spans="1:27">
      <c r="A9" s="15" t="s">
        <v>401</v>
      </c>
      <c r="B9" s="16">
        <v>42736</v>
      </c>
    </row>
    <row r="10" spans="1:27">
      <c r="A10" s="15" t="s">
        <v>402</v>
      </c>
      <c r="B10" s="16" t="s">
        <v>913</v>
      </c>
    </row>
    <row r="11" spans="1:27">
      <c r="A11" s="15" t="s">
        <v>403</v>
      </c>
      <c r="B11" s="16" t="s">
        <v>916</v>
      </c>
    </row>
    <row r="12" spans="1:27">
      <c r="A12" s="17"/>
      <c r="B12" s="18"/>
    </row>
    <row r="13" spans="1:27">
      <c r="A13" s="19"/>
      <c r="B13" s="533" t="s">
        <v>915</v>
      </c>
    </row>
    <row r="14" spans="1:27">
      <c r="A14" s="15" t="s">
        <v>404</v>
      </c>
      <c r="B14" s="20" t="s">
        <v>405</v>
      </c>
    </row>
    <row r="15" spans="1:27">
      <c r="A15" s="21" t="s">
        <v>406</v>
      </c>
      <c r="B15" s="22" t="s">
        <v>407</v>
      </c>
    </row>
    <row r="16" spans="1:27">
      <c r="A16" s="15" t="s">
        <v>429</v>
      </c>
      <c r="B16" s="20" t="s">
        <v>2</v>
      </c>
    </row>
    <row r="17" spans="1:2">
      <c r="A17" s="15" t="s">
        <v>408</v>
      </c>
      <c r="B17" s="20" t="s">
        <v>409</v>
      </c>
    </row>
    <row r="18" spans="1:2">
      <c r="A18" s="15" t="s">
        <v>410</v>
      </c>
      <c r="B18" s="20" t="s">
        <v>411</v>
      </c>
    </row>
    <row r="19" spans="1:2">
      <c r="A19" s="15" t="s">
        <v>412</v>
      </c>
      <c r="B19" s="20" t="s">
        <v>413</v>
      </c>
    </row>
    <row r="20" spans="1:2">
      <c r="A20" s="15" t="s">
        <v>414</v>
      </c>
      <c r="B20" s="20" t="s">
        <v>413</v>
      </c>
    </row>
    <row r="21" spans="1:2">
      <c r="A21" s="21" t="s">
        <v>415</v>
      </c>
      <c r="B21" s="22" t="s">
        <v>3</v>
      </c>
    </row>
    <row r="22" spans="1:2">
      <c r="A22" s="21" t="s">
        <v>416</v>
      </c>
      <c r="B22" s="22" t="s">
        <v>4</v>
      </c>
    </row>
    <row r="23" spans="1:2">
      <c r="A23" s="21" t="s">
        <v>5</v>
      </c>
      <c r="B23" s="23" t="s">
        <v>6</v>
      </c>
    </row>
    <row r="24" spans="1:2">
      <c r="A24" s="21" t="s">
        <v>417</v>
      </c>
      <c r="B24" s="24" t="s">
        <v>418</v>
      </c>
    </row>
    <row r="25" spans="1:2">
      <c r="A25" s="15" t="s">
        <v>419</v>
      </c>
      <c r="B25" s="25"/>
    </row>
    <row r="26" spans="1:2">
      <c r="A26" s="21" t="s">
        <v>420</v>
      </c>
      <c r="B26" s="22" t="s">
        <v>421</v>
      </c>
    </row>
    <row r="27" spans="1:2">
      <c r="A27" s="21" t="s">
        <v>423</v>
      </c>
      <c r="B27" s="22" t="s">
        <v>422</v>
      </c>
    </row>
    <row r="28" spans="1:2">
      <c r="A28" s="26"/>
      <c r="B28" s="26"/>
    </row>
    <row r="29" spans="1:2">
      <c r="A29" s="27" t="s">
        <v>424</v>
      </c>
      <c r="B29" s="28"/>
    </row>
  </sheetData>
  <dataValidations count="2"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  <dataValidation type="list" allowBlank="1" showInputMessage="1" showErrorMessage="1" sqref="B15">
      <formula1>_pdeTypeList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workbookViewId="0">
      <selection activeCell="C13" sqref="C13:I27"/>
    </sheetView>
  </sheetViews>
  <sheetFormatPr defaultColWidth="10.625" defaultRowHeight="15.75"/>
  <cols>
    <col min="1" max="1" width="51.875" style="310" customWidth="1"/>
    <col min="2" max="2" width="10.625" style="348" customWidth="1"/>
    <col min="3" max="7" width="13.625" style="310" customWidth="1"/>
    <col min="8" max="9" width="14.625" style="310" customWidth="1"/>
    <col min="10" max="20" width="10.625" style="310"/>
    <col min="21" max="21" width="13.5" style="310" bestFit="1" customWidth="1"/>
    <col min="22" max="16384" width="10.625" style="310"/>
  </cols>
  <sheetData>
    <row r="1" spans="1:22">
      <c r="A1" s="37" t="s">
        <v>890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2"/>
      <c r="S1" s="496"/>
      <c r="T1" s="38"/>
      <c r="U1" s="38"/>
      <c r="V1" s="38"/>
    </row>
    <row r="2" spans="1:22">
      <c r="A2" s="309"/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2"/>
      <c r="S2" s="496"/>
      <c r="T2" s="38"/>
      <c r="U2" s="38"/>
      <c r="V2" s="38"/>
    </row>
    <row r="3" spans="1:22">
      <c r="A3" s="143" t="s">
        <v>427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12"/>
      <c r="S3" s="38"/>
      <c r="V3" s="38"/>
    </row>
    <row r="4" spans="1:22">
      <c r="A4" s="143" t="s">
        <v>428</v>
      </c>
      <c r="B4" s="497"/>
      <c r="C4" s="317"/>
      <c r="D4" s="317"/>
      <c r="E4" s="39"/>
      <c r="F4" s="39"/>
      <c r="G4" s="143"/>
      <c r="H4" s="134"/>
      <c r="I4" s="39"/>
      <c r="J4" s="39"/>
      <c r="K4" s="39"/>
      <c r="L4" s="39"/>
      <c r="M4" s="39"/>
      <c r="N4" s="39"/>
      <c r="O4" s="39"/>
      <c r="P4" s="39"/>
      <c r="Q4" s="39"/>
      <c r="R4" s="498"/>
      <c r="S4" s="39"/>
      <c r="V4" s="38"/>
    </row>
    <row r="5" spans="1:22">
      <c r="A5" s="633" t="str">
        <f>Title!B10</f>
        <v>30/09/2017</v>
      </c>
      <c r="B5" s="37"/>
      <c r="C5" s="37"/>
      <c r="D5" s="37"/>
      <c r="E5" s="499"/>
      <c r="F5" s="499"/>
      <c r="G5" s="143"/>
      <c r="H5" s="500"/>
      <c r="I5" s="499"/>
      <c r="J5" s="499"/>
      <c r="K5" s="499"/>
      <c r="L5" s="499"/>
      <c r="M5" s="499"/>
      <c r="N5" s="499"/>
      <c r="O5" s="499"/>
      <c r="P5" s="499"/>
      <c r="Q5" s="499"/>
      <c r="R5" s="496"/>
      <c r="S5" s="39"/>
      <c r="V5" s="499"/>
    </row>
    <row r="6" spans="1:22">
      <c r="G6" s="143"/>
      <c r="H6" s="501"/>
    </row>
    <row r="7" spans="1:22" ht="16.5" thickBot="1">
      <c r="I7" s="48" t="s">
        <v>822</v>
      </c>
    </row>
    <row r="8" spans="1:22" s="324" customFormat="1" ht="21" customHeight="1">
      <c r="A8" s="667" t="s">
        <v>682</v>
      </c>
      <c r="B8" s="669" t="s">
        <v>683</v>
      </c>
      <c r="C8" s="502" t="s">
        <v>869</v>
      </c>
      <c r="D8" s="502"/>
      <c r="E8" s="502"/>
      <c r="F8" s="502" t="s">
        <v>891</v>
      </c>
      <c r="G8" s="502"/>
      <c r="H8" s="502"/>
      <c r="I8" s="503"/>
    </row>
    <row r="9" spans="1:22" s="324" customFormat="1" ht="24" customHeight="1">
      <c r="A9" s="668"/>
      <c r="B9" s="670"/>
      <c r="C9" s="627" t="s">
        <v>870</v>
      </c>
      <c r="D9" s="627" t="s">
        <v>871</v>
      </c>
      <c r="E9" s="627" t="s">
        <v>872</v>
      </c>
      <c r="F9" s="628" t="s">
        <v>873</v>
      </c>
      <c r="G9" s="504" t="s">
        <v>893</v>
      </c>
      <c r="H9" s="626"/>
      <c r="I9" s="671" t="s">
        <v>875</v>
      </c>
    </row>
    <row r="10" spans="1:22" s="324" customFormat="1" ht="24" customHeight="1">
      <c r="A10" s="668"/>
      <c r="B10" s="670"/>
      <c r="C10" s="627"/>
      <c r="D10" s="627"/>
      <c r="E10" s="627"/>
      <c r="F10" s="628"/>
      <c r="G10" s="505" t="s">
        <v>706</v>
      </c>
      <c r="H10" s="505" t="s">
        <v>707</v>
      </c>
      <c r="I10" s="672"/>
    </row>
    <row r="11" spans="1:22" s="443" customFormat="1" ht="16.5" thickBot="1">
      <c r="A11" s="506" t="s">
        <v>9</v>
      </c>
      <c r="B11" s="507" t="s">
        <v>10</v>
      </c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</row>
    <row r="12" spans="1:22" s="443" customFormat="1">
      <c r="A12" s="629" t="s">
        <v>876</v>
      </c>
      <c r="B12" s="510"/>
      <c r="C12" s="511"/>
      <c r="D12" s="511"/>
      <c r="E12" s="511"/>
      <c r="F12" s="511"/>
      <c r="G12" s="511"/>
      <c r="H12" s="511"/>
      <c r="I12" s="512"/>
    </row>
    <row r="13" spans="1:22" s="443" customFormat="1">
      <c r="A13" s="630" t="s">
        <v>877</v>
      </c>
      <c r="B13" s="513" t="s">
        <v>382</v>
      </c>
      <c r="C13" s="514">
        <v>42083654</v>
      </c>
      <c r="D13" s="514"/>
      <c r="E13" s="514"/>
      <c r="F13" s="514">
        <v>91951</v>
      </c>
      <c r="G13" s="514"/>
      <c r="H13" s="514">
        <v>4</v>
      </c>
      <c r="I13" s="515">
        <f>F13+G13-H13</f>
        <v>91947</v>
      </c>
    </row>
    <row r="14" spans="1:22" s="443" customFormat="1">
      <c r="A14" s="630" t="s">
        <v>878</v>
      </c>
      <c r="B14" s="513" t="s">
        <v>383</v>
      </c>
      <c r="C14" s="514"/>
      <c r="D14" s="514"/>
      <c r="E14" s="514"/>
      <c r="F14" s="514"/>
      <c r="G14" s="514"/>
      <c r="H14" s="514"/>
      <c r="I14" s="515">
        <f t="shared" ref="I14:I27" si="0">F14+G14-H14</f>
        <v>0</v>
      </c>
    </row>
    <row r="15" spans="1:22" s="443" customFormat="1">
      <c r="A15" s="630" t="s">
        <v>782</v>
      </c>
      <c r="B15" s="513" t="s">
        <v>384</v>
      </c>
      <c r="C15" s="514"/>
      <c r="D15" s="514"/>
      <c r="E15" s="514"/>
      <c r="F15" s="514"/>
      <c r="G15" s="514"/>
      <c r="H15" s="514"/>
      <c r="I15" s="515">
        <f t="shared" si="0"/>
        <v>0</v>
      </c>
    </row>
    <row r="16" spans="1:22" s="443" customFormat="1">
      <c r="A16" s="630" t="s">
        <v>879</v>
      </c>
      <c r="B16" s="513" t="s">
        <v>385</v>
      </c>
      <c r="C16" s="514"/>
      <c r="D16" s="514"/>
      <c r="E16" s="514"/>
      <c r="F16" s="514"/>
      <c r="G16" s="514"/>
      <c r="H16" s="514"/>
      <c r="I16" s="515">
        <f t="shared" si="0"/>
        <v>0</v>
      </c>
    </row>
    <row r="17" spans="1:16" s="443" customFormat="1">
      <c r="A17" s="630" t="s">
        <v>570</v>
      </c>
      <c r="B17" s="513" t="s">
        <v>386</v>
      </c>
      <c r="C17" s="514">
        <v>10038</v>
      </c>
      <c r="D17" s="514"/>
      <c r="E17" s="514"/>
      <c r="F17" s="514">
        <v>1134</v>
      </c>
      <c r="G17" s="514"/>
      <c r="H17" s="514"/>
      <c r="I17" s="515">
        <f t="shared" si="0"/>
        <v>1134</v>
      </c>
    </row>
    <row r="18" spans="1:16" s="443" customFormat="1" ht="16.5" thickBot="1">
      <c r="A18" s="631" t="s">
        <v>880</v>
      </c>
      <c r="B18" s="516" t="s">
        <v>387</v>
      </c>
      <c r="C18" s="517">
        <f t="shared" ref="C18:H18" si="1">C13+C14+C16+C17</f>
        <v>42093692</v>
      </c>
      <c r="D18" s="517">
        <f t="shared" si="1"/>
        <v>0</v>
      </c>
      <c r="E18" s="517">
        <f t="shared" si="1"/>
        <v>0</v>
      </c>
      <c r="F18" s="517">
        <f t="shared" si="1"/>
        <v>93085</v>
      </c>
      <c r="G18" s="517">
        <f t="shared" si="1"/>
        <v>0</v>
      </c>
      <c r="H18" s="517">
        <f t="shared" si="1"/>
        <v>4</v>
      </c>
      <c r="I18" s="518">
        <f t="shared" si="0"/>
        <v>93081</v>
      </c>
    </row>
    <row r="19" spans="1:16" s="443" customFormat="1">
      <c r="A19" s="629" t="s">
        <v>881</v>
      </c>
      <c r="B19" s="519"/>
      <c r="C19" s="520"/>
      <c r="D19" s="520"/>
      <c r="E19" s="520"/>
      <c r="F19" s="520"/>
      <c r="G19" s="520"/>
      <c r="H19" s="520"/>
      <c r="I19" s="521"/>
    </row>
    <row r="20" spans="1:16" s="443" customFormat="1">
      <c r="A20" s="630" t="s">
        <v>877</v>
      </c>
      <c r="B20" s="513" t="s">
        <v>388</v>
      </c>
      <c r="C20" s="514"/>
      <c r="D20" s="514"/>
      <c r="E20" s="514"/>
      <c r="F20" s="514"/>
      <c r="G20" s="514"/>
      <c r="H20" s="514"/>
      <c r="I20" s="515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443" customFormat="1">
      <c r="A21" s="630" t="s">
        <v>882</v>
      </c>
      <c r="B21" s="513" t="s">
        <v>389</v>
      </c>
      <c r="C21" s="514">
        <f>+'[3]Справка 8'!C21</f>
        <v>5160761</v>
      </c>
      <c r="D21" s="514"/>
      <c r="E21" s="514"/>
      <c r="F21" s="514">
        <f>+'[3]Справка 8'!F21</f>
        <v>17247</v>
      </c>
      <c r="G21" s="514"/>
      <c r="H21" s="514"/>
      <c r="I21" s="515">
        <f t="shared" si="0"/>
        <v>17247</v>
      </c>
      <c r="J21" s="522"/>
      <c r="K21" s="522"/>
      <c r="L21" s="522"/>
      <c r="M21" s="522"/>
      <c r="N21" s="522"/>
      <c r="O21" s="522"/>
      <c r="P21" s="522"/>
    </row>
    <row r="22" spans="1:16" s="443" customFormat="1">
      <c r="A22" s="630" t="s">
        <v>883</v>
      </c>
      <c r="B22" s="513" t="s">
        <v>390</v>
      </c>
      <c r="C22" s="514"/>
      <c r="D22" s="514"/>
      <c r="E22" s="514"/>
      <c r="F22" s="514"/>
      <c r="G22" s="514"/>
      <c r="H22" s="514"/>
      <c r="I22" s="515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443" customFormat="1">
      <c r="A23" s="630" t="s">
        <v>884</v>
      </c>
      <c r="B23" s="513" t="s">
        <v>391</v>
      </c>
      <c r="C23" s="514"/>
      <c r="D23" s="514"/>
      <c r="E23" s="514"/>
      <c r="F23" s="514"/>
      <c r="G23" s="514"/>
      <c r="H23" s="514"/>
      <c r="I23" s="515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443" customFormat="1">
      <c r="A24" s="630" t="s">
        <v>885</v>
      </c>
      <c r="B24" s="513" t="s">
        <v>392</v>
      </c>
      <c r="C24" s="514"/>
      <c r="D24" s="514"/>
      <c r="E24" s="514"/>
      <c r="F24" s="514"/>
      <c r="G24" s="514"/>
      <c r="H24" s="514"/>
      <c r="I24" s="515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443" customFormat="1">
      <c r="A25" s="630" t="s">
        <v>886</v>
      </c>
      <c r="B25" s="513" t="s">
        <v>393</v>
      </c>
      <c r="C25" s="514"/>
      <c r="D25" s="514"/>
      <c r="E25" s="514"/>
      <c r="F25" s="514"/>
      <c r="G25" s="514"/>
      <c r="H25" s="514"/>
      <c r="I25" s="515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443" customFormat="1">
      <c r="A26" s="632" t="s">
        <v>887</v>
      </c>
      <c r="B26" s="523" t="s">
        <v>394</v>
      </c>
      <c r="C26" s="514"/>
      <c r="D26" s="514"/>
      <c r="E26" s="514"/>
      <c r="F26" s="514"/>
      <c r="G26" s="514"/>
      <c r="H26" s="514"/>
      <c r="I26" s="515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443" customFormat="1" ht="16.5" thickBot="1">
      <c r="A27" s="631" t="s">
        <v>888</v>
      </c>
      <c r="B27" s="516" t="s">
        <v>395</v>
      </c>
      <c r="C27" s="517">
        <f t="shared" ref="C27:H27" si="2">SUM(C20:C26)</f>
        <v>5160761</v>
      </c>
      <c r="D27" s="517">
        <f t="shared" si="2"/>
        <v>0</v>
      </c>
      <c r="E27" s="517">
        <f t="shared" si="2"/>
        <v>0</v>
      </c>
      <c r="F27" s="517">
        <f t="shared" si="2"/>
        <v>17247</v>
      </c>
      <c r="G27" s="517">
        <f t="shared" si="2"/>
        <v>0</v>
      </c>
      <c r="H27" s="517">
        <f t="shared" si="2"/>
        <v>0</v>
      </c>
      <c r="I27" s="518">
        <f t="shared" si="0"/>
        <v>17247</v>
      </c>
      <c r="J27" s="522"/>
      <c r="K27" s="522"/>
      <c r="L27" s="522"/>
      <c r="M27" s="522"/>
      <c r="N27" s="522"/>
      <c r="O27" s="522"/>
      <c r="P27" s="522"/>
    </row>
    <row r="28" spans="1:16" s="443" customFormat="1">
      <c r="A28" s="524"/>
      <c r="B28" s="525"/>
      <c r="C28" s="526"/>
      <c r="D28" s="527"/>
      <c r="E28" s="527"/>
      <c r="F28" s="527"/>
      <c r="G28" s="527"/>
      <c r="H28" s="527"/>
      <c r="I28" s="527"/>
      <c r="J28" s="522"/>
      <c r="K28" s="522"/>
      <c r="L28" s="522"/>
      <c r="M28" s="522"/>
      <c r="N28" s="522"/>
      <c r="O28" s="522"/>
      <c r="P28" s="522"/>
    </row>
    <row r="29" spans="1:16" s="443" customFormat="1">
      <c r="A29" s="673"/>
      <c r="B29" s="673"/>
      <c r="C29" s="673"/>
      <c r="D29" s="673"/>
      <c r="E29" s="673"/>
      <c r="F29" s="673"/>
      <c r="G29" s="673"/>
      <c r="H29" s="673"/>
      <c r="I29" s="673"/>
    </row>
    <row r="30" spans="1:16" s="443" customFormat="1">
      <c r="A30" s="528"/>
      <c r="B30" s="529"/>
      <c r="C30" s="528"/>
      <c r="D30" s="530"/>
      <c r="E30" s="530"/>
      <c r="F30" s="530"/>
      <c r="G30" s="530"/>
      <c r="H30" s="530"/>
      <c r="I30" s="530"/>
    </row>
    <row r="31" spans="1:16" s="443" customFormat="1">
      <c r="A31" s="133" t="s">
        <v>403</v>
      </c>
      <c r="B31" s="634" t="str">
        <f>Title!B11</f>
        <v>30/10/2017</v>
      </c>
      <c r="C31" s="634"/>
      <c r="D31" s="634"/>
      <c r="E31" s="634"/>
      <c r="F31" s="634"/>
      <c r="G31" s="634"/>
      <c r="H31" s="634"/>
      <c r="I31" s="531"/>
    </row>
    <row r="32" spans="1:16" s="443" customFormat="1">
      <c r="A32" s="133"/>
      <c r="B32" s="634"/>
      <c r="C32" s="634"/>
      <c r="D32" s="634"/>
      <c r="E32" s="634"/>
      <c r="F32" s="634"/>
      <c r="G32" s="531"/>
      <c r="H32" s="531"/>
      <c r="I32" s="531"/>
    </row>
    <row r="33" spans="1:9" s="443" customFormat="1">
      <c r="A33" s="135" t="s">
        <v>889</v>
      </c>
      <c r="B33" s="674" t="s">
        <v>421</v>
      </c>
      <c r="C33" s="674"/>
      <c r="D33" s="674"/>
      <c r="E33" s="674"/>
      <c r="F33" s="674"/>
      <c r="G33" s="531"/>
      <c r="H33" s="531"/>
      <c r="I33" s="531"/>
    </row>
    <row r="34" spans="1:9" s="443" customFormat="1">
      <c r="A34" s="135"/>
      <c r="B34" s="666"/>
      <c r="C34" s="666"/>
      <c r="D34" s="666"/>
      <c r="E34" s="666"/>
      <c r="F34" s="666"/>
      <c r="G34" s="666"/>
      <c r="H34" s="666"/>
      <c r="I34" s="666"/>
    </row>
    <row r="35" spans="1:9" s="443" customFormat="1">
      <c r="A35" s="135" t="s">
        <v>408</v>
      </c>
      <c r="B35" s="635" t="s">
        <v>409</v>
      </c>
      <c r="C35" s="635"/>
      <c r="D35" s="635"/>
      <c r="E35" s="635"/>
      <c r="F35" s="635"/>
      <c r="G35" s="635"/>
      <c r="H35" s="635"/>
      <c r="I35" s="635"/>
    </row>
    <row r="36" spans="1:9" s="443" customFormat="1" ht="15.95" customHeight="1">
      <c r="A36" s="137"/>
    </row>
    <row r="37" spans="1:9" s="443" customFormat="1">
      <c r="A37" s="137"/>
      <c r="B37" s="635"/>
      <c r="C37" s="635"/>
      <c r="D37" s="635"/>
      <c r="E37" s="635"/>
      <c r="F37" s="635"/>
      <c r="G37" s="635"/>
      <c r="H37" s="635"/>
      <c r="I37" s="635"/>
    </row>
    <row r="38" spans="1:9" s="443" customFormat="1">
      <c r="A38" s="137"/>
      <c r="B38" s="635"/>
      <c r="C38" s="635"/>
      <c r="D38" s="635"/>
      <c r="E38" s="635"/>
      <c r="F38" s="635"/>
      <c r="G38" s="635"/>
      <c r="H38" s="635"/>
      <c r="I38" s="635"/>
    </row>
    <row r="39" spans="1:9" s="443" customFormat="1">
      <c r="A39" s="137"/>
      <c r="B39" s="635"/>
      <c r="C39" s="635"/>
      <c r="D39" s="635"/>
      <c r="E39" s="635"/>
      <c r="F39" s="635"/>
      <c r="G39" s="635"/>
      <c r="H39" s="635"/>
      <c r="I39" s="635"/>
    </row>
    <row r="40" spans="1:9" s="443" customFormat="1">
      <c r="A40" s="137"/>
      <c r="B40" s="635"/>
      <c r="C40" s="635"/>
      <c r="D40" s="635"/>
      <c r="E40" s="635"/>
      <c r="F40" s="635"/>
      <c r="G40" s="635"/>
      <c r="H40" s="635"/>
      <c r="I40" s="635"/>
    </row>
    <row r="41" spans="1:9" s="443" customFormat="1">
      <c r="A41" s="137"/>
      <c r="B41" s="635"/>
      <c r="C41" s="635"/>
      <c r="D41" s="635"/>
      <c r="E41" s="635"/>
      <c r="F41" s="635"/>
      <c r="G41" s="635"/>
      <c r="H41" s="635"/>
      <c r="I41" s="635"/>
    </row>
    <row r="42" spans="1:9" s="443" customFormat="1">
      <c r="A42" s="137"/>
      <c r="B42" s="635"/>
      <c r="C42" s="635"/>
      <c r="D42" s="635"/>
      <c r="E42" s="635"/>
      <c r="F42" s="635"/>
      <c r="G42" s="635"/>
      <c r="H42" s="635"/>
      <c r="I42" s="635"/>
    </row>
    <row r="43" spans="1:9" s="443" customFormat="1">
      <c r="A43" s="310"/>
      <c r="B43" s="348"/>
      <c r="C43" s="310"/>
      <c r="D43" s="531"/>
      <c r="E43" s="531"/>
      <c r="F43" s="531"/>
      <c r="G43" s="531"/>
      <c r="H43" s="531"/>
      <c r="I43" s="531"/>
    </row>
    <row r="44" spans="1:9" s="443" customFormat="1">
      <c r="A44" s="310"/>
      <c r="B44" s="348"/>
      <c r="C44" s="310"/>
      <c r="D44" s="531"/>
      <c r="E44" s="531"/>
      <c r="F44" s="531"/>
      <c r="G44" s="531"/>
      <c r="H44" s="531"/>
      <c r="I44" s="531"/>
    </row>
    <row r="45" spans="1:9" s="443" customFormat="1">
      <c r="A45" s="310"/>
      <c r="B45" s="348"/>
      <c r="C45" s="310"/>
      <c r="D45" s="531"/>
      <c r="E45" s="531"/>
      <c r="F45" s="531"/>
      <c r="G45" s="531"/>
      <c r="H45" s="531"/>
      <c r="I45" s="531"/>
    </row>
    <row r="46" spans="1:9" s="443" customFormat="1">
      <c r="A46" s="310"/>
      <c r="B46" s="348"/>
      <c r="C46" s="310"/>
      <c r="D46" s="531"/>
      <c r="E46" s="531"/>
      <c r="F46" s="531"/>
      <c r="G46" s="531"/>
      <c r="H46" s="531"/>
      <c r="I46" s="531"/>
    </row>
    <row r="47" spans="1:9" s="443" customFormat="1">
      <c r="A47" s="310"/>
      <c r="B47" s="348"/>
      <c r="C47" s="310"/>
      <c r="D47" s="531"/>
      <c r="E47" s="531"/>
      <c r="F47" s="531"/>
      <c r="G47" s="531"/>
      <c r="H47" s="531"/>
      <c r="I47" s="531"/>
    </row>
    <row r="48" spans="1:9" s="443" customFormat="1">
      <c r="A48" s="310"/>
      <c r="B48" s="348"/>
      <c r="C48" s="310"/>
      <c r="D48" s="531"/>
      <c r="E48" s="531"/>
      <c r="F48" s="531"/>
      <c r="G48" s="531"/>
      <c r="H48" s="531"/>
      <c r="I48" s="531"/>
    </row>
    <row r="49" spans="1:9" s="443" customFormat="1">
      <c r="A49" s="310"/>
      <c r="B49" s="348"/>
      <c r="C49" s="310"/>
      <c r="D49" s="531"/>
      <c r="E49" s="531"/>
      <c r="F49" s="531"/>
      <c r="G49" s="531"/>
      <c r="H49" s="531"/>
      <c r="I49" s="531"/>
    </row>
    <row r="50" spans="1:9" s="443" customFormat="1">
      <c r="A50" s="310"/>
      <c r="B50" s="348"/>
      <c r="C50" s="310"/>
      <c r="D50" s="531"/>
      <c r="E50" s="531"/>
      <c r="F50" s="531"/>
      <c r="G50" s="531"/>
      <c r="H50" s="531"/>
      <c r="I50" s="531"/>
    </row>
    <row r="51" spans="1:9" s="443" customFormat="1">
      <c r="A51" s="310"/>
      <c r="B51" s="348"/>
      <c r="C51" s="310"/>
      <c r="D51" s="531"/>
      <c r="E51" s="531"/>
      <c r="F51" s="531"/>
      <c r="G51" s="531"/>
      <c r="H51" s="531"/>
      <c r="I51" s="531"/>
    </row>
    <row r="52" spans="1:9" s="443" customFormat="1">
      <c r="A52" s="310"/>
      <c r="B52" s="348"/>
      <c r="C52" s="310"/>
      <c r="D52" s="531"/>
      <c r="E52" s="531"/>
      <c r="F52" s="531"/>
      <c r="G52" s="531"/>
      <c r="H52" s="531"/>
      <c r="I52" s="531"/>
    </row>
    <row r="53" spans="1:9" s="443" customFormat="1">
      <c r="A53" s="310"/>
      <c r="B53" s="348"/>
      <c r="C53" s="310"/>
      <c r="D53" s="531"/>
      <c r="E53" s="531"/>
      <c r="F53" s="531"/>
      <c r="G53" s="531"/>
      <c r="H53" s="531"/>
      <c r="I53" s="531"/>
    </row>
    <row r="54" spans="1:9" s="443" customFormat="1">
      <c r="A54" s="310"/>
      <c r="B54" s="348"/>
      <c r="C54" s="310"/>
      <c r="D54" s="531"/>
      <c r="E54" s="531"/>
      <c r="F54" s="531"/>
      <c r="G54" s="531"/>
      <c r="H54" s="531"/>
      <c r="I54" s="531"/>
    </row>
    <row r="55" spans="1:9" s="443" customFormat="1">
      <c r="A55" s="310"/>
      <c r="B55" s="348"/>
      <c r="C55" s="310"/>
      <c r="D55" s="531"/>
      <c r="E55" s="531"/>
      <c r="F55" s="531"/>
      <c r="G55" s="531"/>
      <c r="H55" s="531"/>
      <c r="I55" s="531"/>
    </row>
    <row r="56" spans="1:9" s="443" customFormat="1">
      <c r="A56" s="310"/>
      <c r="B56" s="348"/>
      <c r="C56" s="310"/>
      <c r="D56" s="531"/>
      <c r="E56" s="531"/>
      <c r="F56" s="531"/>
      <c r="G56" s="531"/>
      <c r="H56" s="531"/>
      <c r="I56" s="531"/>
    </row>
    <row r="57" spans="1:9" s="443" customFormat="1">
      <c r="A57" s="310"/>
      <c r="B57" s="348"/>
      <c r="C57" s="310"/>
      <c r="D57" s="531"/>
      <c r="E57" s="531"/>
      <c r="F57" s="531"/>
      <c r="G57" s="531"/>
      <c r="H57" s="531"/>
      <c r="I57" s="531"/>
    </row>
    <row r="58" spans="1:9" s="443" customFormat="1">
      <c r="A58" s="310"/>
      <c r="B58" s="348"/>
      <c r="C58" s="310"/>
      <c r="D58" s="531"/>
      <c r="E58" s="531"/>
      <c r="F58" s="531"/>
      <c r="G58" s="531"/>
      <c r="H58" s="531"/>
      <c r="I58" s="531"/>
    </row>
    <row r="59" spans="1:9" s="443" customFormat="1">
      <c r="A59" s="310"/>
      <c r="B59" s="348"/>
      <c r="C59" s="310"/>
      <c r="D59" s="531"/>
      <c r="E59" s="531"/>
      <c r="F59" s="531"/>
      <c r="G59" s="531"/>
      <c r="H59" s="531"/>
      <c r="I59" s="531"/>
    </row>
    <row r="60" spans="1:9" s="443" customFormat="1">
      <c r="A60" s="310"/>
      <c r="B60" s="348"/>
      <c r="C60" s="310"/>
      <c r="D60" s="531"/>
      <c r="E60" s="531"/>
      <c r="F60" s="531"/>
      <c r="G60" s="531"/>
      <c r="H60" s="531"/>
      <c r="I60" s="531"/>
    </row>
    <row r="61" spans="1:9" s="443" customFormat="1">
      <c r="A61" s="310"/>
      <c r="B61" s="348"/>
      <c r="C61" s="310"/>
      <c r="D61" s="531"/>
      <c r="E61" s="531"/>
      <c r="F61" s="531"/>
      <c r="G61" s="531"/>
      <c r="H61" s="531"/>
      <c r="I61" s="531"/>
    </row>
    <row r="62" spans="1:9" s="443" customFormat="1">
      <c r="A62" s="310"/>
      <c r="B62" s="348"/>
      <c r="C62" s="310"/>
      <c r="D62" s="531"/>
      <c r="E62" s="531"/>
      <c r="F62" s="531"/>
      <c r="G62" s="531"/>
      <c r="H62" s="531"/>
      <c r="I62" s="531"/>
    </row>
    <row r="63" spans="1:9" s="443" customFormat="1">
      <c r="A63" s="310"/>
      <c r="B63" s="348"/>
      <c r="C63" s="310"/>
      <c r="D63" s="531"/>
      <c r="E63" s="531"/>
      <c r="F63" s="531"/>
      <c r="G63" s="531"/>
      <c r="H63" s="531"/>
      <c r="I63" s="531"/>
    </row>
    <row r="64" spans="1:9" s="443" customFormat="1">
      <c r="A64" s="310"/>
      <c r="B64" s="348"/>
      <c r="C64" s="310"/>
      <c r="D64" s="531"/>
      <c r="E64" s="531"/>
      <c r="F64" s="531"/>
      <c r="G64" s="531"/>
      <c r="H64" s="531"/>
      <c r="I64" s="531"/>
    </row>
    <row r="65" spans="1:9" s="443" customFormat="1">
      <c r="A65" s="310"/>
      <c r="B65" s="348"/>
      <c r="C65" s="310"/>
      <c r="D65" s="531"/>
      <c r="E65" s="531"/>
      <c r="F65" s="531"/>
      <c r="G65" s="531"/>
      <c r="H65" s="531"/>
      <c r="I65" s="531"/>
    </row>
    <row r="66" spans="1:9" s="443" customFormat="1">
      <c r="A66" s="310"/>
      <c r="B66" s="348"/>
      <c r="C66" s="310"/>
      <c r="D66" s="531"/>
      <c r="E66" s="531"/>
      <c r="F66" s="531"/>
      <c r="G66" s="531"/>
      <c r="H66" s="531"/>
      <c r="I66" s="531"/>
    </row>
    <row r="67" spans="1:9" s="443" customFormat="1">
      <c r="A67" s="310"/>
      <c r="B67" s="348"/>
      <c r="C67" s="310"/>
      <c r="D67" s="531"/>
      <c r="E67" s="531"/>
      <c r="F67" s="531"/>
      <c r="G67" s="531"/>
      <c r="H67" s="531"/>
      <c r="I67" s="531"/>
    </row>
    <row r="68" spans="1:9" s="443" customFormat="1">
      <c r="A68" s="310"/>
      <c r="B68" s="348"/>
      <c r="C68" s="310"/>
      <c r="D68" s="531"/>
      <c r="E68" s="531"/>
      <c r="F68" s="531"/>
      <c r="G68" s="531"/>
      <c r="H68" s="531"/>
      <c r="I68" s="531"/>
    </row>
    <row r="69" spans="1:9" s="443" customFormat="1">
      <c r="A69" s="310"/>
      <c r="B69" s="348"/>
      <c r="C69" s="310"/>
      <c r="D69" s="531"/>
      <c r="E69" s="531"/>
      <c r="F69" s="531"/>
      <c r="G69" s="531"/>
      <c r="H69" s="531"/>
      <c r="I69" s="531"/>
    </row>
    <row r="70" spans="1:9" s="443" customFormat="1">
      <c r="A70" s="310"/>
      <c r="B70" s="348"/>
      <c r="C70" s="310"/>
      <c r="D70" s="531"/>
      <c r="E70" s="531"/>
      <c r="F70" s="531"/>
      <c r="G70" s="531"/>
      <c r="H70" s="531"/>
      <c r="I70" s="531"/>
    </row>
    <row r="71" spans="1:9" s="443" customFormat="1">
      <c r="A71" s="310"/>
      <c r="B71" s="348"/>
      <c r="C71" s="310"/>
      <c r="D71" s="531"/>
      <c r="E71" s="531"/>
      <c r="F71" s="531"/>
      <c r="G71" s="531"/>
      <c r="H71" s="531"/>
      <c r="I71" s="531"/>
    </row>
    <row r="72" spans="1:9" s="443" customFormat="1">
      <c r="A72" s="310"/>
      <c r="B72" s="348"/>
      <c r="C72" s="310"/>
      <c r="D72" s="531"/>
      <c r="E72" s="531"/>
      <c r="F72" s="531"/>
      <c r="G72" s="531"/>
      <c r="H72" s="531"/>
      <c r="I72" s="531"/>
    </row>
    <row r="73" spans="1:9" s="443" customFormat="1">
      <c r="A73" s="310"/>
      <c r="B73" s="348"/>
      <c r="C73" s="310"/>
      <c r="D73" s="531"/>
      <c r="E73" s="531"/>
      <c r="F73" s="531"/>
      <c r="G73" s="531"/>
      <c r="H73" s="531"/>
      <c r="I73" s="531"/>
    </row>
    <row r="74" spans="1:9" s="443" customFormat="1">
      <c r="A74" s="310"/>
      <c r="B74" s="348"/>
      <c r="C74" s="310"/>
      <c r="D74" s="531"/>
      <c r="E74" s="531"/>
      <c r="F74" s="531"/>
      <c r="G74" s="531"/>
      <c r="H74" s="531"/>
      <c r="I74" s="531"/>
    </row>
    <row r="75" spans="1:9" s="443" customFormat="1">
      <c r="A75" s="310"/>
      <c r="B75" s="348"/>
      <c r="C75" s="310"/>
      <c r="D75" s="531"/>
      <c r="E75" s="531"/>
      <c r="F75" s="531"/>
      <c r="G75" s="531"/>
      <c r="H75" s="531"/>
      <c r="I75" s="531"/>
    </row>
    <row r="76" spans="1:9" s="443" customFormat="1">
      <c r="A76" s="310"/>
      <c r="B76" s="348"/>
      <c r="C76" s="310"/>
      <c r="D76" s="531"/>
      <c r="E76" s="531"/>
      <c r="F76" s="531"/>
      <c r="G76" s="531"/>
      <c r="H76" s="531"/>
      <c r="I76" s="531"/>
    </row>
    <row r="77" spans="1:9" s="443" customFormat="1">
      <c r="A77" s="310"/>
      <c r="B77" s="348"/>
      <c r="C77" s="310"/>
      <c r="D77" s="531"/>
      <c r="E77" s="531"/>
      <c r="F77" s="531"/>
      <c r="G77" s="531"/>
      <c r="H77" s="531"/>
      <c r="I77" s="531"/>
    </row>
    <row r="78" spans="1:9" s="443" customFormat="1">
      <c r="A78" s="310"/>
      <c r="B78" s="348"/>
      <c r="C78" s="310"/>
      <c r="D78" s="531"/>
      <c r="E78" s="531"/>
      <c r="F78" s="531"/>
      <c r="G78" s="531"/>
      <c r="H78" s="531"/>
      <c r="I78" s="531"/>
    </row>
    <row r="79" spans="1:9" s="443" customFormat="1">
      <c r="A79" s="310"/>
      <c r="B79" s="348"/>
      <c r="C79" s="310"/>
      <c r="D79" s="531"/>
      <c r="E79" s="531"/>
      <c r="F79" s="531"/>
      <c r="G79" s="531"/>
      <c r="H79" s="531"/>
      <c r="I79" s="531"/>
    </row>
    <row r="80" spans="1:9" s="443" customFormat="1">
      <c r="A80" s="310"/>
      <c r="B80" s="348"/>
      <c r="C80" s="310"/>
      <c r="D80" s="531"/>
      <c r="E80" s="531"/>
      <c r="F80" s="531"/>
      <c r="G80" s="531"/>
      <c r="H80" s="531"/>
      <c r="I80" s="531"/>
    </row>
    <row r="81" spans="1:9" s="443" customFormat="1">
      <c r="A81" s="310"/>
      <c r="B81" s="348"/>
      <c r="C81" s="310"/>
      <c r="D81" s="531"/>
      <c r="E81" s="531"/>
      <c r="F81" s="531"/>
      <c r="G81" s="531"/>
      <c r="H81" s="531"/>
      <c r="I81" s="531"/>
    </row>
    <row r="82" spans="1:9" s="443" customFormat="1">
      <c r="A82" s="310"/>
      <c r="B82" s="348"/>
      <c r="C82" s="310"/>
      <c r="D82" s="531"/>
      <c r="E82" s="531"/>
      <c r="F82" s="531"/>
      <c r="G82" s="531"/>
      <c r="H82" s="531"/>
      <c r="I82" s="531"/>
    </row>
    <row r="83" spans="1:9" s="443" customFormat="1">
      <c r="A83" s="310"/>
      <c r="B83" s="348"/>
      <c r="C83" s="310"/>
      <c r="D83" s="531"/>
      <c r="E83" s="531"/>
      <c r="F83" s="531"/>
      <c r="G83" s="531"/>
      <c r="H83" s="531"/>
      <c r="I83" s="531"/>
    </row>
    <row r="84" spans="1:9" s="443" customFormat="1">
      <c r="A84" s="310"/>
      <c r="B84" s="348"/>
      <c r="C84" s="310"/>
      <c r="D84" s="531"/>
      <c r="E84" s="531"/>
      <c r="F84" s="531"/>
      <c r="G84" s="531"/>
      <c r="H84" s="531"/>
      <c r="I84" s="531"/>
    </row>
    <row r="85" spans="1:9" s="443" customFormat="1">
      <c r="A85" s="310"/>
      <c r="B85" s="348"/>
      <c r="C85" s="310"/>
      <c r="D85" s="531"/>
      <c r="E85" s="531"/>
      <c r="F85" s="531"/>
      <c r="G85" s="531"/>
      <c r="H85" s="531"/>
      <c r="I85" s="531"/>
    </row>
    <row r="86" spans="1:9" s="443" customFormat="1">
      <c r="A86" s="310"/>
      <c r="B86" s="348"/>
      <c r="C86" s="310"/>
      <c r="D86" s="531"/>
      <c r="E86" s="531"/>
      <c r="F86" s="531"/>
      <c r="G86" s="531"/>
      <c r="H86" s="531"/>
      <c r="I86" s="531"/>
    </row>
    <row r="87" spans="1:9" s="443" customFormat="1">
      <c r="A87" s="310"/>
      <c r="B87" s="348"/>
      <c r="C87" s="310"/>
      <c r="D87" s="531"/>
      <c r="E87" s="531"/>
      <c r="F87" s="531"/>
      <c r="G87" s="531"/>
      <c r="H87" s="531"/>
      <c r="I87" s="531"/>
    </row>
    <row r="88" spans="1:9" s="443" customFormat="1">
      <c r="A88" s="310"/>
      <c r="B88" s="348"/>
      <c r="C88" s="310"/>
      <c r="D88" s="531"/>
      <c r="E88" s="531"/>
      <c r="F88" s="531"/>
      <c r="G88" s="531"/>
      <c r="H88" s="531"/>
      <c r="I88" s="531"/>
    </row>
    <row r="89" spans="1:9" s="443" customFormat="1">
      <c r="A89" s="310"/>
      <c r="B89" s="348"/>
      <c r="C89" s="310"/>
      <c r="D89" s="531"/>
      <c r="E89" s="531"/>
      <c r="F89" s="531"/>
      <c r="G89" s="531"/>
      <c r="H89" s="531"/>
      <c r="I89" s="531"/>
    </row>
    <row r="90" spans="1:9" s="443" customFormat="1">
      <c r="A90" s="310"/>
      <c r="B90" s="348"/>
      <c r="C90" s="310"/>
      <c r="D90" s="531"/>
      <c r="E90" s="531"/>
      <c r="F90" s="531"/>
      <c r="G90" s="531"/>
      <c r="H90" s="531"/>
      <c r="I90" s="531"/>
    </row>
    <row r="91" spans="1:9" s="443" customFormat="1">
      <c r="A91" s="310"/>
      <c r="B91" s="348"/>
      <c r="C91" s="310"/>
      <c r="D91" s="531"/>
      <c r="E91" s="531"/>
      <c r="F91" s="531"/>
      <c r="G91" s="531"/>
      <c r="H91" s="531"/>
      <c r="I91" s="531"/>
    </row>
    <row r="92" spans="1:9" s="443" customFormat="1">
      <c r="A92" s="310"/>
      <c r="B92" s="348"/>
      <c r="C92" s="310"/>
      <c r="D92" s="531"/>
      <c r="E92" s="531"/>
      <c r="F92" s="531"/>
      <c r="G92" s="531"/>
      <c r="H92" s="531"/>
      <c r="I92" s="531"/>
    </row>
    <row r="93" spans="1:9" s="443" customFormat="1">
      <c r="A93" s="310"/>
      <c r="B93" s="348"/>
      <c r="C93" s="310"/>
      <c r="D93" s="531"/>
      <c r="E93" s="531"/>
      <c r="F93" s="531"/>
      <c r="G93" s="531"/>
      <c r="H93" s="531"/>
      <c r="I93" s="531"/>
    </row>
    <row r="94" spans="1:9" s="443" customFormat="1">
      <c r="A94" s="310"/>
      <c r="B94" s="348"/>
      <c r="C94" s="310"/>
      <c r="D94" s="531"/>
      <c r="E94" s="531"/>
      <c r="F94" s="531"/>
      <c r="G94" s="531"/>
      <c r="H94" s="531"/>
      <c r="I94" s="531"/>
    </row>
    <row r="95" spans="1:9" s="443" customFormat="1">
      <c r="A95" s="310"/>
      <c r="B95" s="348"/>
      <c r="C95" s="310"/>
      <c r="D95" s="531"/>
      <c r="E95" s="531"/>
      <c r="F95" s="531"/>
      <c r="G95" s="531"/>
      <c r="H95" s="531"/>
      <c r="I95" s="531"/>
    </row>
    <row r="96" spans="1:9" s="443" customFormat="1">
      <c r="A96" s="310"/>
      <c r="B96" s="348"/>
      <c r="C96" s="310"/>
      <c r="D96" s="531"/>
      <c r="E96" s="531"/>
      <c r="F96" s="531"/>
      <c r="G96" s="531"/>
      <c r="H96" s="531"/>
      <c r="I96" s="531"/>
    </row>
    <row r="97" spans="1:9" s="443" customFormat="1">
      <c r="A97" s="310"/>
      <c r="B97" s="348"/>
      <c r="C97" s="310"/>
      <c r="D97" s="531"/>
      <c r="E97" s="531"/>
      <c r="F97" s="531"/>
      <c r="G97" s="531"/>
      <c r="H97" s="531"/>
      <c r="I97" s="531"/>
    </row>
    <row r="98" spans="1:9" s="443" customFormat="1">
      <c r="A98" s="310"/>
      <c r="B98" s="348"/>
      <c r="C98" s="310"/>
      <c r="D98" s="531"/>
      <c r="E98" s="531"/>
      <c r="F98" s="531"/>
      <c r="G98" s="531"/>
      <c r="H98" s="531"/>
      <c r="I98" s="531"/>
    </row>
    <row r="99" spans="1:9" s="443" customFormat="1">
      <c r="A99" s="310"/>
      <c r="B99" s="348"/>
      <c r="C99" s="310"/>
      <c r="D99" s="531"/>
      <c r="E99" s="531"/>
      <c r="F99" s="531"/>
      <c r="G99" s="531"/>
      <c r="H99" s="531"/>
      <c r="I99" s="531"/>
    </row>
    <row r="100" spans="1:9" s="443" customFormat="1">
      <c r="A100" s="310"/>
      <c r="B100" s="348"/>
      <c r="C100" s="310"/>
      <c r="D100" s="531"/>
      <c r="E100" s="531"/>
      <c r="F100" s="531"/>
      <c r="G100" s="531"/>
      <c r="H100" s="531"/>
      <c r="I100" s="531"/>
    </row>
    <row r="101" spans="1:9" s="443" customFormat="1">
      <c r="A101" s="310"/>
      <c r="B101" s="348"/>
      <c r="C101" s="310"/>
      <c r="D101" s="531"/>
      <c r="E101" s="531"/>
      <c r="F101" s="531"/>
      <c r="G101" s="531"/>
      <c r="H101" s="531"/>
      <c r="I101" s="531"/>
    </row>
    <row r="102" spans="1:9" s="443" customFormat="1">
      <c r="A102" s="310"/>
      <c r="B102" s="348"/>
      <c r="C102" s="310"/>
      <c r="D102" s="531"/>
      <c r="E102" s="531"/>
      <c r="F102" s="531"/>
      <c r="G102" s="531"/>
      <c r="H102" s="531"/>
      <c r="I102" s="531"/>
    </row>
    <row r="103" spans="1:9" s="443" customFormat="1">
      <c r="A103" s="310"/>
      <c r="B103" s="348"/>
      <c r="C103" s="310"/>
      <c r="D103" s="531"/>
      <c r="E103" s="531"/>
      <c r="F103" s="531"/>
      <c r="G103" s="531"/>
      <c r="H103" s="531"/>
      <c r="I103" s="531"/>
    </row>
    <row r="104" spans="1:9" s="443" customFormat="1">
      <c r="A104" s="310"/>
      <c r="B104" s="348"/>
      <c r="C104" s="310"/>
      <c r="D104" s="531"/>
      <c r="E104" s="531"/>
      <c r="F104" s="531"/>
      <c r="G104" s="531"/>
      <c r="H104" s="531"/>
      <c r="I104" s="531"/>
    </row>
    <row r="105" spans="1:9" s="443" customFormat="1">
      <c r="A105" s="310"/>
      <c r="B105" s="348"/>
      <c r="C105" s="310"/>
      <c r="D105" s="531"/>
      <c r="E105" s="531"/>
      <c r="F105" s="531"/>
      <c r="G105" s="531"/>
      <c r="H105" s="531"/>
      <c r="I105" s="531"/>
    </row>
    <row r="106" spans="1:9" s="443" customFormat="1">
      <c r="A106" s="310"/>
      <c r="B106" s="348"/>
      <c r="C106" s="310"/>
      <c r="D106" s="531"/>
      <c r="E106" s="531"/>
      <c r="F106" s="531"/>
      <c r="G106" s="531"/>
      <c r="H106" s="531"/>
      <c r="I106" s="531"/>
    </row>
    <row r="107" spans="1:9" s="443" customFormat="1">
      <c r="A107" s="310"/>
      <c r="B107" s="348"/>
      <c r="C107" s="310"/>
      <c r="D107" s="531"/>
      <c r="E107" s="531"/>
      <c r="F107" s="531"/>
      <c r="G107" s="531"/>
      <c r="H107" s="531"/>
      <c r="I107" s="531"/>
    </row>
    <row r="108" spans="1:9" s="443" customFormat="1">
      <c r="A108" s="310"/>
      <c r="B108" s="348"/>
      <c r="C108" s="310"/>
      <c r="D108" s="531"/>
      <c r="E108" s="531"/>
      <c r="F108" s="531"/>
      <c r="G108" s="531"/>
      <c r="H108" s="531"/>
      <c r="I108" s="531"/>
    </row>
    <row r="109" spans="1:9" s="443" customFormat="1">
      <c r="A109" s="310"/>
      <c r="B109" s="348"/>
      <c r="C109" s="310"/>
      <c r="D109" s="531"/>
      <c r="E109" s="531"/>
      <c r="F109" s="531"/>
      <c r="G109" s="531"/>
      <c r="H109" s="531"/>
      <c r="I109" s="531"/>
    </row>
    <row r="110" spans="1:9" s="443" customFormat="1">
      <c r="A110" s="310"/>
      <c r="B110" s="348"/>
      <c r="C110" s="310"/>
      <c r="D110" s="531"/>
      <c r="E110" s="531"/>
      <c r="F110" s="531"/>
      <c r="G110" s="531"/>
      <c r="H110" s="531"/>
      <c r="I110" s="531"/>
    </row>
    <row r="111" spans="1:9" s="443" customFormat="1">
      <c r="A111" s="310"/>
      <c r="B111" s="348"/>
      <c r="C111" s="310"/>
      <c r="D111" s="531"/>
      <c r="E111" s="531"/>
      <c r="F111" s="531"/>
      <c r="G111" s="531"/>
      <c r="H111" s="531"/>
      <c r="I111" s="531"/>
    </row>
    <row r="112" spans="1:9" s="443" customFormat="1">
      <c r="A112" s="310"/>
      <c r="B112" s="348"/>
      <c r="C112" s="310"/>
      <c r="D112" s="531"/>
      <c r="E112" s="531"/>
      <c r="F112" s="531"/>
      <c r="G112" s="531"/>
      <c r="H112" s="531"/>
      <c r="I112" s="531"/>
    </row>
    <row r="113" spans="1:9" s="443" customFormat="1">
      <c r="A113" s="310"/>
      <c r="B113" s="348"/>
      <c r="C113" s="310"/>
      <c r="D113" s="531"/>
      <c r="E113" s="531"/>
      <c r="F113" s="531"/>
      <c r="G113" s="531"/>
      <c r="H113" s="531"/>
      <c r="I113" s="531"/>
    </row>
    <row r="114" spans="1:9" s="443" customFormat="1">
      <c r="A114" s="310"/>
      <c r="B114" s="348"/>
      <c r="C114" s="310"/>
      <c r="D114" s="531"/>
      <c r="E114" s="531"/>
      <c r="F114" s="531"/>
      <c r="G114" s="531"/>
      <c r="H114" s="531"/>
      <c r="I114" s="531"/>
    </row>
    <row r="115" spans="1:9" s="443" customFormat="1">
      <c r="A115" s="310"/>
      <c r="B115" s="348"/>
      <c r="C115" s="310"/>
      <c r="D115" s="531"/>
      <c r="E115" s="531"/>
      <c r="F115" s="531"/>
      <c r="G115" s="531"/>
      <c r="H115" s="531"/>
      <c r="I115" s="531"/>
    </row>
    <row r="116" spans="1:9" s="443" customFormat="1">
      <c r="A116" s="310"/>
      <c r="B116" s="348"/>
      <c r="C116" s="310"/>
      <c r="D116" s="531"/>
      <c r="E116" s="531"/>
      <c r="F116" s="531"/>
      <c r="G116" s="531"/>
      <c r="H116" s="531"/>
      <c r="I116" s="531"/>
    </row>
    <row r="117" spans="1:9" s="443" customFormat="1">
      <c r="A117" s="310"/>
      <c r="B117" s="348"/>
      <c r="C117" s="310"/>
      <c r="D117" s="531"/>
      <c r="E117" s="531"/>
      <c r="F117" s="531"/>
      <c r="G117" s="531"/>
      <c r="H117" s="531"/>
      <c r="I117" s="531"/>
    </row>
    <row r="118" spans="1:9" s="443" customFormat="1">
      <c r="A118" s="310"/>
      <c r="B118" s="348"/>
      <c r="C118" s="310"/>
      <c r="D118" s="531"/>
      <c r="E118" s="531"/>
      <c r="F118" s="531"/>
      <c r="G118" s="531"/>
      <c r="H118" s="531"/>
      <c r="I118" s="531"/>
    </row>
    <row r="119" spans="1:9" s="443" customFormat="1">
      <c r="A119" s="310"/>
      <c r="B119" s="348"/>
      <c r="C119" s="310"/>
      <c r="D119" s="531"/>
      <c r="E119" s="531"/>
      <c r="F119" s="531"/>
      <c r="G119" s="531"/>
      <c r="H119" s="531"/>
      <c r="I119" s="531"/>
    </row>
    <row r="120" spans="1:9">
      <c r="D120" s="531"/>
      <c r="E120" s="531"/>
      <c r="F120" s="531"/>
      <c r="G120" s="531"/>
      <c r="H120" s="531"/>
      <c r="I120" s="531"/>
    </row>
    <row r="121" spans="1:9">
      <c r="D121" s="531"/>
      <c r="E121" s="531"/>
      <c r="F121" s="531"/>
      <c r="G121" s="531"/>
      <c r="H121" s="531"/>
      <c r="I121" s="531"/>
    </row>
    <row r="122" spans="1:9">
      <c r="D122" s="531"/>
      <c r="E122" s="531"/>
      <c r="F122" s="531"/>
      <c r="G122" s="531"/>
      <c r="H122" s="531"/>
      <c r="I122" s="531"/>
    </row>
    <row r="123" spans="1:9">
      <c r="D123" s="531"/>
      <c r="E123" s="531"/>
      <c r="F123" s="531"/>
      <c r="G123" s="531"/>
      <c r="H123" s="531"/>
      <c r="I123" s="531"/>
    </row>
    <row r="124" spans="1:9">
      <c r="D124" s="531"/>
      <c r="E124" s="531"/>
      <c r="F124" s="531"/>
      <c r="G124" s="531"/>
      <c r="H124" s="531"/>
      <c r="I124" s="531"/>
    </row>
    <row r="125" spans="1:9">
      <c r="D125" s="531"/>
      <c r="E125" s="531"/>
      <c r="F125" s="531"/>
      <c r="G125" s="531"/>
      <c r="H125" s="531"/>
      <c r="I125" s="531"/>
    </row>
    <row r="126" spans="1:9">
      <c r="D126" s="531"/>
      <c r="E126" s="531"/>
      <c r="F126" s="531"/>
      <c r="G126" s="531"/>
      <c r="H126" s="531"/>
      <c r="I126" s="531"/>
    </row>
    <row r="127" spans="1:9">
      <c r="D127" s="531"/>
      <c r="E127" s="531"/>
      <c r="F127" s="531"/>
      <c r="G127" s="531"/>
      <c r="H127" s="531"/>
      <c r="I127" s="531"/>
    </row>
    <row r="128" spans="1:9">
      <c r="D128" s="531"/>
      <c r="E128" s="531"/>
      <c r="F128" s="531"/>
      <c r="G128" s="531"/>
      <c r="H128" s="531"/>
      <c r="I128" s="531"/>
    </row>
    <row r="129" spans="4:9" s="310" customFormat="1">
      <c r="D129" s="531"/>
      <c r="E129" s="531"/>
      <c r="F129" s="531"/>
      <c r="G129" s="531"/>
      <c r="H129" s="531"/>
      <c r="I129" s="531"/>
    </row>
    <row r="130" spans="4:9" s="310" customFormat="1">
      <c r="D130" s="531"/>
      <c r="E130" s="531"/>
      <c r="F130" s="531"/>
      <c r="G130" s="531"/>
      <c r="H130" s="531"/>
      <c r="I130" s="531"/>
    </row>
    <row r="131" spans="4:9" s="310" customFormat="1">
      <c r="D131" s="531"/>
      <c r="E131" s="531"/>
      <c r="F131" s="531"/>
      <c r="G131" s="531"/>
      <c r="H131" s="531"/>
      <c r="I131" s="531"/>
    </row>
    <row r="132" spans="4:9" s="310" customFormat="1">
      <c r="D132" s="531"/>
      <c r="E132" s="531"/>
      <c r="F132" s="531"/>
      <c r="G132" s="531"/>
      <c r="H132" s="531"/>
      <c r="I132" s="531"/>
    </row>
    <row r="133" spans="4:9" s="310" customFormat="1">
      <c r="D133" s="531"/>
      <c r="E133" s="531"/>
      <c r="F133" s="531"/>
      <c r="G133" s="531"/>
      <c r="H133" s="531"/>
      <c r="I133" s="531"/>
    </row>
    <row r="134" spans="4:9" s="310" customFormat="1">
      <c r="D134" s="531"/>
      <c r="E134" s="531"/>
      <c r="F134" s="531"/>
      <c r="G134" s="531"/>
      <c r="H134" s="531"/>
      <c r="I134" s="531"/>
    </row>
    <row r="135" spans="4:9" s="310" customFormat="1">
      <c r="D135" s="531"/>
      <c r="E135" s="531"/>
      <c r="F135" s="531"/>
      <c r="G135" s="531"/>
      <c r="H135" s="531"/>
      <c r="I135" s="531"/>
    </row>
    <row r="136" spans="4:9" s="310" customFormat="1">
      <c r="D136" s="531"/>
      <c r="E136" s="531"/>
      <c r="F136" s="531"/>
      <c r="G136" s="531"/>
      <c r="H136" s="531"/>
      <c r="I136" s="531"/>
    </row>
    <row r="137" spans="4:9" s="310" customFormat="1">
      <c r="D137" s="531"/>
      <c r="E137" s="531"/>
      <c r="F137" s="531"/>
      <c r="G137" s="531"/>
      <c r="H137" s="531"/>
      <c r="I137" s="531"/>
    </row>
    <row r="138" spans="4:9" s="310" customFormat="1">
      <c r="D138" s="531"/>
      <c r="E138" s="531"/>
      <c r="F138" s="531"/>
      <c r="G138" s="531"/>
      <c r="H138" s="531"/>
      <c r="I138" s="531"/>
    </row>
    <row r="139" spans="4:9" s="310" customFormat="1">
      <c r="D139" s="531"/>
      <c r="E139" s="531"/>
      <c r="F139" s="531"/>
      <c r="G139" s="531"/>
      <c r="H139" s="531"/>
      <c r="I139" s="531"/>
    </row>
    <row r="140" spans="4:9" s="310" customFormat="1">
      <c r="D140" s="531"/>
      <c r="E140" s="531"/>
      <c r="F140" s="531"/>
      <c r="G140" s="531"/>
      <c r="H140" s="531"/>
      <c r="I140" s="531"/>
    </row>
    <row r="141" spans="4:9" s="310" customFormat="1">
      <c r="D141" s="531"/>
      <c r="E141" s="531"/>
      <c r="F141" s="531"/>
      <c r="G141" s="531"/>
      <c r="H141" s="531"/>
      <c r="I141" s="531"/>
    </row>
    <row r="142" spans="4:9" s="310" customFormat="1">
      <c r="D142" s="531"/>
      <c r="E142" s="531"/>
      <c r="F142" s="531"/>
      <c r="G142" s="531"/>
      <c r="H142" s="531"/>
      <c r="I142" s="531"/>
    </row>
    <row r="143" spans="4:9" s="310" customFormat="1">
      <c r="D143" s="531"/>
      <c r="E143" s="531"/>
      <c r="F143" s="531"/>
      <c r="G143" s="531"/>
      <c r="H143" s="531"/>
      <c r="I143" s="531"/>
    </row>
    <row r="144" spans="4:9" s="310" customFormat="1">
      <c r="D144" s="531"/>
      <c r="E144" s="531"/>
      <c r="F144" s="531"/>
      <c r="G144" s="531"/>
      <c r="H144" s="531"/>
      <c r="I144" s="531"/>
    </row>
    <row r="145" spans="4:9" s="310" customFormat="1">
      <c r="D145" s="531"/>
      <c r="E145" s="531"/>
      <c r="F145" s="531"/>
      <c r="G145" s="531"/>
      <c r="H145" s="531"/>
      <c r="I145" s="531"/>
    </row>
    <row r="146" spans="4:9" s="310" customFormat="1">
      <c r="D146" s="531"/>
      <c r="E146" s="531"/>
      <c r="F146" s="531"/>
      <c r="G146" s="531"/>
      <c r="H146" s="531"/>
      <c r="I146" s="531"/>
    </row>
    <row r="147" spans="4:9" s="310" customFormat="1">
      <c r="D147" s="531"/>
      <c r="E147" s="531"/>
      <c r="F147" s="531"/>
      <c r="G147" s="531"/>
      <c r="H147" s="531"/>
      <c r="I147" s="531"/>
    </row>
    <row r="148" spans="4:9" s="310" customFormat="1">
      <c r="D148" s="531"/>
      <c r="E148" s="531"/>
      <c r="F148" s="531"/>
      <c r="G148" s="531"/>
      <c r="H148" s="531"/>
      <c r="I148" s="531"/>
    </row>
    <row r="149" spans="4:9" s="310" customFormat="1">
      <c r="D149" s="531"/>
      <c r="E149" s="531"/>
      <c r="F149" s="531"/>
      <c r="G149" s="531"/>
      <c r="H149" s="531"/>
      <c r="I149" s="531"/>
    </row>
    <row r="150" spans="4:9" s="310" customFormat="1">
      <c r="D150" s="531"/>
      <c r="E150" s="531"/>
      <c r="F150" s="531"/>
      <c r="G150" s="531"/>
      <c r="H150" s="531"/>
      <c r="I150" s="531"/>
    </row>
    <row r="151" spans="4:9" s="310" customFormat="1">
      <c r="D151" s="531"/>
      <c r="E151" s="531"/>
      <c r="F151" s="531"/>
      <c r="G151" s="531"/>
      <c r="H151" s="531"/>
      <c r="I151" s="531"/>
    </row>
    <row r="152" spans="4:9" s="310" customFormat="1">
      <c r="D152" s="531"/>
      <c r="E152" s="531"/>
      <c r="F152" s="531"/>
      <c r="G152" s="531"/>
      <c r="H152" s="531"/>
      <c r="I152" s="531"/>
    </row>
    <row r="153" spans="4:9" s="310" customFormat="1">
      <c r="D153" s="531"/>
      <c r="E153" s="531"/>
      <c r="F153" s="531"/>
      <c r="G153" s="531"/>
      <c r="H153" s="531"/>
      <c r="I153" s="531"/>
    </row>
    <row r="154" spans="4:9" s="310" customFormat="1">
      <c r="D154" s="531"/>
      <c r="E154" s="531"/>
      <c r="F154" s="531"/>
      <c r="G154" s="531"/>
      <c r="H154" s="531"/>
      <c r="I154" s="531"/>
    </row>
    <row r="155" spans="4:9" s="310" customFormat="1">
      <c r="D155" s="531"/>
      <c r="E155" s="531"/>
      <c r="F155" s="531"/>
      <c r="G155" s="531"/>
      <c r="H155" s="531"/>
      <c r="I155" s="531"/>
    </row>
    <row r="156" spans="4:9" s="310" customFormat="1">
      <c r="D156" s="531"/>
      <c r="E156" s="531"/>
      <c r="F156" s="531"/>
      <c r="G156" s="531"/>
      <c r="H156" s="531"/>
      <c r="I156" s="531"/>
    </row>
    <row r="157" spans="4:9" s="310" customFormat="1">
      <c r="D157" s="531"/>
      <c r="E157" s="531"/>
      <c r="F157" s="531"/>
      <c r="G157" s="531"/>
      <c r="H157" s="531"/>
      <c r="I157" s="531"/>
    </row>
    <row r="158" spans="4:9" s="310" customFormat="1">
      <c r="D158" s="531"/>
      <c r="E158" s="531"/>
      <c r="F158" s="531"/>
      <c r="G158" s="531"/>
      <c r="H158" s="531"/>
      <c r="I158" s="531"/>
    </row>
    <row r="159" spans="4:9" s="310" customFormat="1">
      <c r="D159" s="531"/>
      <c r="E159" s="531"/>
      <c r="F159" s="531"/>
      <c r="G159" s="531"/>
      <c r="H159" s="531"/>
      <c r="I159" s="531"/>
    </row>
    <row r="160" spans="4:9" s="310" customFormat="1">
      <c r="D160" s="531"/>
      <c r="E160" s="531"/>
      <c r="F160" s="531"/>
      <c r="G160" s="531"/>
      <c r="H160" s="531"/>
      <c r="I160" s="531"/>
    </row>
    <row r="161" spans="4:9" s="310" customFormat="1">
      <c r="D161" s="531"/>
      <c r="E161" s="531"/>
      <c r="F161" s="531"/>
      <c r="G161" s="531"/>
      <c r="H161" s="531"/>
      <c r="I161" s="531"/>
    </row>
    <row r="162" spans="4:9" s="310" customFormat="1">
      <c r="D162" s="531"/>
      <c r="E162" s="531"/>
      <c r="F162" s="531"/>
      <c r="G162" s="531"/>
      <c r="H162" s="531"/>
      <c r="I162" s="531"/>
    </row>
    <row r="163" spans="4:9" s="310" customFormat="1">
      <c r="D163" s="531"/>
      <c r="E163" s="531"/>
      <c r="F163" s="531"/>
      <c r="G163" s="531"/>
      <c r="H163" s="531"/>
      <c r="I163" s="531"/>
    </row>
    <row r="164" spans="4:9" s="310" customFormat="1">
      <c r="D164" s="531"/>
      <c r="E164" s="531"/>
      <c r="F164" s="531"/>
      <c r="G164" s="531"/>
      <c r="H164" s="531"/>
      <c r="I164" s="531"/>
    </row>
    <row r="165" spans="4:9" s="310" customFormat="1">
      <c r="D165" s="531"/>
      <c r="E165" s="531"/>
      <c r="F165" s="531"/>
      <c r="G165" s="531"/>
      <c r="H165" s="531"/>
      <c r="I165" s="531"/>
    </row>
    <row r="166" spans="4:9" s="310" customFormat="1">
      <c r="D166" s="531"/>
      <c r="E166" s="531"/>
      <c r="F166" s="531"/>
      <c r="G166" s="531"/>
      <c r="H166" s="531"/>
      <c r="I166" s="531"/>
    </row>
    <row r="167" spans="4:9" s="310" customFormat="1">
      <c r="D167" s="531"/>
      <c r="E167" s="531"/>
      <c r="F167" s="531"/>
      <c r="G167" s="531"/>
      <c r="H167" s="531"/>
      <c r="I167" s="531"/>
    </row>
    <row r="168" spans="4:9" s="310" customFormat="1">
      <c r="D168" s="531"/>
      <c r="E168" s="531"/>
      <c r="F168" s="531"/>
      <c r="G168" s="531"/>
      <c r="H168" s="531"/>
      <c r="I168" s="531"/>
    </row>
    <row r="169" spans="4:9" s="310" customFormat="1">
      <c r="D169" s="531"/>
      <c r="E169" s="531"/>
      <c r="F169" s="531"/>
      <c r="G169" s="531"/>
      <c r="H169" s="531"/>
      <c r="I169" s="531"/>
    </row>
    <row r="170" spans="4:9" s="310" customFormat="1">
      <c r="D170" s="531"/>
      <c r="E170" s="531"/>
      <c r="F170" s="531"/>
      <c r="G170" s="531"/>
      <c r="H170" s="531"/>
      <c r="I170" s="531"/>
    </row>
    <row r="171" spans="4:9" s="310" customFormat="1">
      <c r="D171" s="531"/>
      <c r="E171" s="531"/>
      <c r="F171" s="531"/>
      <c r="G171" s="531"/>
      <c r="H171" s="531"/>
      <c r="I171" s="531"/>
    </row>
    <row r="172" spans="4:9" s="310" customFormat="1">
      <c r="D172" s="531"/>
      <c r="E172" s="531"/>
      <c r="F172" s="531"/>
      <c r="G172" s="531"/>
      <c r="H172" s="531"/>
      <c r="I172" s="531"/>
    </row>
    <row r="173" spans="4:9" s="310" customFormat="1">
      <c r="D173" s="531"/>
      <c r="E173" s="531"/>
      <c r="F173" s="531"/>
      <c r="G173" s="531"/>
      <c r="H173" s="531"/>
      <c r="I173" s="531"/>
    </row>
    <row r="174" spans="4:9" s="310" customFormat="1">
      <c r="D174" s="531"/>
      <c r="E174" s="531"/>
      <c r="F174" s="531"/>
      <c r="G174" s="531"/>
      <c r="H174" s="531"/>
      <c r="I174" s="531"/>
    </row>
    <row r="175" spans="4:9" s="310" customFormat="1">
      <c r="D175" s="531"/>
      <c r="E175" s="531"/>
      <c r="F175" s="531"/>
      <c r="G175" s="531"/>
      <c r="H175" s="531"/>
      <c r="I175" s="531"/>
    </row>
    <row r="176" spans="4:9" s="310" customFormat="1">
      <c r="D176" s="531"/>
      <c r="E176" s="531"/>
      <c r="F176" s="531"/>
      <c r="G176" s="531"/>
      <c r="H176" s="531"/>
      <c r="I176" s="531"/>
    </row>
    <row r="177" spans="4:9" s="310" customFormat="1">
      <c r="D177" s="531"/>
      <c r="E177" s="531"/>
      <c r="F177" s="531"/>
      <c r="G177" s="531"/>
      <c r="H177" s="531"/>
      <c r="I177" s="531"/>
    </row>
    <row r="178" spans="4:9" s="310" customFormat="1">
      <c r="D178" s="531"/>
      <c r="E178" s="531"/>
      <c r="F178" s="531"/>
      <c r="G178" s="531"/>
      <c r="H178" s="531"/>
      <c r="I178" s="531"/>
    </row>
    <row r="179" spans="4:9" s="310" customFormat="1">
      <c r="D179" s="531"/>
      <c r="E179" s="531"/>
      <c r="F179" s="531"/>
      <c r="G179" s="531"/>
      <c r="H179" s="531"/>
      <c r="I179" s="531"/>
    </row>
    <row r="180" spans="4:9" s="310" customFormat="1">
      <c r="D180" s="531"/>
      <c r="E180" s="531"/>
      <c r="F180" s="531"/>
      <c r="G180" s="531"/>
      <c r="H180" s="531"/>
      <c r="I180" s="531"/>
    </row>
    <row r="181" spans="4:9" s="310" customFormat="1">
      <c r="D181" s="531"/>
      <c r="E181" s="531"/>
      <c r="F181" s="531"/>
      <c r="G181" s="531"/>
      <c r="H181" s="531"/>
      <c r="I181" s="531"/>
    </row>
    <row r="182" spans="4:9" s="310" customFormat="1">
      <c r="D182" s="531"/>
      <c r="E182" s="531"/>
      <c r="F182" s="531"/>
      <c r="G182" s="531"/>
      <c r="H182" s="531"/>
      <c r="I182" s="531"/>
    </row>
    <row r="183" spans="4:9" s="310" customFormat="1">
      <c r="D183" s="531"/>
      <c r="E183" s="531"/>
      <c r="F183" s="531"/>
      <c r="G183" s="531"/>
      <c r="H183" s="531"/>
      <c r="I183" s="531"/>
    </row>
    <row r="184" spans="4:9" s="310" customFormat="1">
      <c r="D184" s="531"/>
      <c r="E184" s="531"/>
      <c r="F184" s="531"/>
      <c r="G184" s="531"/>
      <c r="H184" s="531"/>
      <c r="I184" s="531"/>
    </row>
    <row r="185" spans="4:9" s="310" customFormat="1">
      <c r="D185" s="531"/>
      <c r="E185" s="531"/>
      <c r="F185" s="531"/>
      <c r="G185" s="531"/>
      <c r="H185" s="531"/>
      <c r="I185" s="531"/>
    </row>
    <row r="186" spans="4:9" s="310" customFormat="1">
      <c r="D186" s="531"/>
      <c r="E186" s="531"/>
      <c r="F186" s="531"/>
      <c r="G186" s="531"/>
      <c r="H186" s="531"/>
      <c r="I186" s="531"/>
    </row>
    <row r="187" spans="4:9" s="310" customFormat="1">
      <c r="D187" s="531"/>
      <c r="E187" s="531"/>
      <c r="F187" s="531"/>
      <c r="G187" s="531"/>
      <c r="H187" s="531"/>
      <c r="I187" s="531"/>
    </row>
    <row r="188" spans="4:9" s="310" customFormat="1">
      <c r="D188" s="531"/>
      <c r="E188" s="531"/>
      <c r="F188" s="531"/>
      <c r="G188" s="531"/>
      <c r="H188" s="531"/>
      <c r="I188" s="531"/>
    </row>
    <row r="189" spans="4:9" s="310" customFormat="1">
      <c r="D189" s="531"/>
      <c r="E189" s="531"/>
      <c r="F189" s="531"/>
      <c r="G189" s="531"/>
      <c r="H189" s="531"/>
      <c r="I189" s="531"/>
    </row>
    <row r="190" spans="4:9" s="310" customFormat="1">
      <c r="D190" s="531"/>
      <c r="E190" s="531"/>
      <c r="F190" s="531"/>
      <c r="G190" s="531"/>
      <c r="H190" s="531"/>
      <c r="I190" s="531"/>
    </row>
    <row r="191" spans="4:9" s="310" customFormat="1">
      <c r="D191" s="531"/>
      <c r="E191" s="531"/>
      <c r="F191" s="531"/>
      <c r="G191" s="531"/>
      <c r="H191" s="531"/>
      <c r="I191" s="531"/>
    </row>
    <row r="192" spans="4:9" s="310" customFormat="1">
      <c r="D192" s="531"/>
      <c r="E192" s="531"/>
      <c r="F192" s="531"/>
      <c r="G192" s="531"/>
      <c r="H192" s="531"/>
      <c r="I192" s="531"/>
    </row>
    <row r="193" spans="4:9" s="310" customFormat="1">
      <c r="D193" s="531"/>
      <c r="E193" s="531"/>
      <c r="F193" s="531"/>
      <c r="G193" s="531"/>
      <c r="H193" s="531"/>
      <c r="I193" s="531"/>
    </row>
    <row r="194" spans="4:9" s="310" customFormat="1">
      <c r="D194" s="531"/>
      <c r="E194" s="531"/>
      <c r="F194" s="531"/>
      <c r="G194" s="531"/>
      <c r="H194" s="531"/>
      <c r="I194" s="531"/>
    </row>
    <row r="195" spans="4:9" s="310" customFormat="1">
      <c r="D195" s="531"/>
      <c r="E195" s="531"/>
      <c r="F195" s="531"/>
      <c r="G195" s="531"/>
      <c r="H195" s="531"/>
      <c r="I195" s="531"/>
    </row>
    <row r="196" spans="4:9" s="310" customFormat="1">
      <c r="D196" s="531"/>
      <c r="E196" s="531"/>
      <c r="F196" s="531"/>
      <c r="G196" s="531"/>
      <c r="H196" s="531"/>
      <c r="I196" s="531"/>
    </row>
    <row r="197" spans="4:9" s="310" customFormat="1">
      <c r="D197" s="531"/>
      <c r="E197" s="531"/>
      <c r="F197" s="531"/>
      <c r="G197" s="531"/>
      <c r="H197" s="531"/>
      <c r="I197" s="531"/>
    </row>
    <row r="198" spans="4:9" s="310" customFormat="1">
      <c r="D198" s="531"/>
      <c r="E198" s="531"/>
      <c r="F198" s="531"/>
      <c r="G198" s="531"/>
      <c r="H198" s="531"/>
      <c r="I198" s="531"/>
    </row>
    <row r="199" spans="4:9" s="310" customFormat="1">
      <c r="D199" s="531"/>
      <c r="E199" s="531"/>
      <c r="F199" s="531"/>
      <c r="G199" s="531"/>
      <c r="H199" s="531"/>
      <c r="I199" s="531"/>
    </row>
    <row r="200" spans="4:9" s="310" customFormat="1">
      <c r="D200" s="531"/>
      <c r="E200" s="531"/>
      <c r="F200" s="531"/>
      <c r="G200" s="531"/>
      <c r="H200" s="531"/>
      <c r="I200" s="531"/>
    </row>
    <row r="201" spans="4:9" s="310" customFormat="1">
      <c r="D201" s="531"/>
      <c r="E201" s="531"/>
      <c r="F201" s="531"/>
      <c r="G201" s="531"/>
      <c r="H201" s="531"/>
      <c r="I201" s="531"/>
    </row>
    <row r="202" spans="4:9" s="310" customFormat="1">
      <c r="D202" s="531"/>
      <c r="E202" s="531"/>
      <c r="F202" s="531"/>
      <c r="G202" s="531"/>
      <c r="H202" s="531"/>
      <c r="I202" s="531"/>
    </row>
    <row r="203" spans="4:9" s="310" customFormat="1">
      <c r="D203" s="531"/>
      <c r="E203" s="531"/>
      <c r="F203" s="531"/>
      <c r="G203" s="531"/>
      <c r="H203" s="531"/>
      <c r="I203" s="531"/>
    </row>
    <row r="204" spans="4:9" s="310" customFormat="1">
      <c r="D204" s="531"/>
      <c r="E204" s="531"/>
      <c r="F204" s="531"/>
      <c r="G204" s="531"/>
      <c r="H204" s="531"/>
      <c r="I204" s="531"/>
    </row>
    <row r="205" spans="4:9" s="310" customFormat="1">
      <c r="D205" s="531"/>
      <c r="E205" s="531"/>
      <c r="F205" s="531"/>
      <c r="G205" s="531"/>
      <c r="H205" s="531"/>
      <c r="I205" s="531"/>
    </row>
    <row r="206" spans="4:9" s="310" customFormat="1">
      <c r="D206" s="531"/>
      <c r="E206" s="531"/>
      <c r="F206" s="531"/>
      <c r="G206" s="531"/>
      <c r="H206" s="531"/>
      <c r="I206" s="531"/>
    </row>
    <row r="207" spans="4:9" s="310" customFormat="1">
      <c r="D207" s="531"/>
      <c r="E207" s="531"/>
      <c r="F207" s="531"/>
      <c r="G207" s="531"/>
      <c r="H207" s="531"/>
      <c r="I207" s="531"/>
    </row>
    <row r="208" spans="4:9" s="310" customFormat="1">
      <c r="D208" s="531"/>
      <c r="E208" s="531"/>
      <c r="F208" s="531"/>
      <c r="G208" s="531"/>
      <c r="H208" s="531"/>
      <c r="I208" s="531"/>
    </row>
    <row r="209" spans="4:9" s="310" customFormat="1">
      <c r="D209" s="531"/>
      <c r="E209" s="531"/>
      <c r="F209" s="531"/>
      <c r="G209" s="531"/>
      <c r="H209" s="531"/>
      <c r="I209" s="531"/>
    </row>
    <row r="210" spans="4:9" s="310" customFormat="1">
      <c r="D210" s="531"/>
      <c r="E210" s="531"/>
      <c r="F210" s="531"/>
      <c r="G210" s="531"/>
      <c r="H210" s="531"/>
      <c r="I210" s="531"/>
    </row>
    <row r="211" spans="4:9" s="310" customFormat="1">
      <c r="D211" s="531"/>
      <c r="E211" s="531"/>
      <c r="F211" s="531"/>
      <c r="G211" s="531"/>
      <c r="H211" s="531"/>
      <c r="I211" s="531"/>
    </row>
    <row r="212" spans="4:9" s="310" customFormat="1">
      <c r="D212" s="531"/>
      <c r="E212" s="531"/>
      <c r="F212" s="531"/>
      <c r="G212" s="531"/>
      <c r="H212" s="531"/>
      <c r="I212" s="531"/>
    </row>
    <row r="213" spans="4:9" s="310" customFormat="1">
      <c r="D213" s="531"/>
      <c r="E213" s="531"/>
      <c r="F213" s="531"/>
      <c r="G213" s="531"/>
      <c r="H213" s="531"/>
      <c r="I213" s="531"/>
    </row>
    <row r="214" spans="4:9" s="310" customFormat="1">
      <c r="D214" s="531"/>
      <c r="E214" s="531"/>
      <c r="F214" s="531"/>
      <c r="G214" s="531"/>
      <c r="H214" s="531"/>
      <c r="I214" s="531"/>
    </row>
    <row r="215" spans="4:9" s="310" customFormat="1">
      <c r="D215" s="531"/>
      <c r="E215" s="531"/>
      <c r="F215" s="531"/>
      <c r="G215" s="531"/>
      <c r="H215" s="531"/>
      <c r="I215" s="531"/>
    </row>
    <row r="216" spans="4:9" s="310" customFormat="1">
      <c r="D216" s="531"/>
      <c r="E216" s="531"/>
      <c r="F216" s="531"/>
      <c r="G216" s="531"/>
      <c r="H216" s="531"/>
      <c r="I216" s="531"/>
    </row>
    <row r="217" spans="4:9" s="310" customFormat="1">
      <c r="D217" s="531"/>
      <c r="E217" s="531"/>
      <c r="F217" s="531"/>
      <c r="G217" s="531"/>
      <c r="H217" s="531"/>
      <c r="I217" s="531"/>
    </row>
    <row r="218" spans="4:9" s="310" customFormat="1">
      <c r="D218" s="531"/>
      <c r="E218" s="531"/>
      <c r="F218" s="531"/>
      <c r="G218" s="531"/>
      <c r="H218" s="531"/>
      <c r="I218" s="531"/>
    </row>
    <row r="219" spans="4:9" s="310" customFormat="1">
      <c r="D219" s="531"/>
      <c r="E219" s="531"/>
      <c r="F219" s="531"/>
      <c r="G219" s="531"/>
      <c r="H219" s="531"/>
      <c r="I219" s="531"/>
    </row>
    <row r="220" spans="4:9" s="310" customFormat="1">
      <c r="D220" s="531"/>
      <c r="E220" s="531"/>
      <c r="F220" s="531"/>
      <c r="G220" s="531"/>
      <c r="H220" s="531"/>
      <c r="I220" s="531"/>
    </row>
    <row r="221" spans="4:9" s="310" customFormat="1">
      <c r="D221" s="531"/>
      <c r="E221" s="531"/>
      <c r="F221" s="531"/>
      <c r="G221" s="531"/>
      <c r="H221" s="531"/>
      <c r="I221" s="531"/>
    </row>
    <row r="222" spans="4:9" s="310" customFormat="1">
      <c r="D222" s="531"/>
      <c r="E222" s="531"/>
      <c r="F222" s="531"/>
      <c r="G222" s="531"/>
      <c r="H222" s="531"/>
      <c r="I222" s="531"/>
    </row>
    <row r="223" spans="4:9" s="310" customFormat="1">
      <c r="D223" s="531"/>
      <c r="E223" s="531"/>
      <c r="F223" s="531"/>
      <c r="G223" s="531"/>
      <c r="H223" s="531"/>
      <c r="I223" s="531"/>
    </row>
    <row r="224" spans="4:9" s="310" customFormat="1">
      <c r="D224" s="531"/>
      <c r="E224" s="531"/>
      <c r="F224" s="531"/>
      <c r="G224" s="531"/>
      <c r="H224" s="531"/>
      <c r="I224" s="531"/>
    </row>
    <row r="225" spans="4:9" s="310" customFormat="1">
      <c r="D225" s="531"/>
      <c r="E225" s="531"/>
      <c r="F225" s="531"/>
      <c r="G225" s="531"/>
      <c r="H225" s="531"/>
      <c r="I225" s="531"/>
    </row>
    <row r="226" spans="4:9" s="310" customFormat="1">
      <c r="D226" s="531"/>
      <c r="E226" s="531"/>
      <c r="F226" s="531"/>
      <c r="G226" s="531"/>
      <c r="H226" s="531"/>
      <c r="I226" s="531"/>
    </row>
    <row r="227" spans="4:9" s="310" customFormat="1">
      <c r="D227" s="531"/>
      <c r="E227" s="531"/>
      <c r="F227" s="531"/>
      <c r="G227" s="531"/>
      <c r="H227" s="531"/>
      <c r="I227" s="531"/>
    </row>
    <row r="228" spans="4:9" s="310" customFormat="1">
      <c r="D228" s="531"/>
      <c r="E228" s="531"/>
      <c r="F228" s="531"/>
      <c r="G228" s="531"/>
      <c r="H228" s="531"/>
      <c r="I228" s="531"/>
    </row>
    <row r="229" spans="4:9" s="310" customFormat="1">
      <c r="D229" s="531"/>
      <c r="E229" s="531"/>
      <c r="F229" s="531"/>
      <c r="G229" s="531"/>
      <c r="H229" s="531"/>
      <c r="I229" s="531"/>
    </row>
    <row r="230" spans="4:9" s="310" customFormat="1">
      <c r="D230" s="531"/>
      <c r="E230" s="531"/>
      <c r="F230" s="531"/>
      <c r="G230" s="531"/>
      <c r="H230" s="531"/>
      <c r="I230" s="531"/>
    </row>
    <row r="231" spans="4:9" s="310" customFormat="1">
      <c r="D231" s="531"/>
      <c r="E231" s="531"/>
      <c r="F231" s="531"/>
      <c r="G231" s="531"/>
      <c r="H231" s="531"/>
      <c r="I231" s="531"/>
    </row>
    <row r="232" spans="4:9" s="310" customFormat="1">
      <c r="D232" s="531"/>
      <c r="E232" s="531"/>
      <c r="F232" s="531"/>
      <c r="G232" s="531"/>
      <c r="H232" s="531"/>
      <c r="I232" s="531"/>
    </row>
    <row r="233" spans="4:9" s="310" customFormat="1">
      <c r="D233" s="531"/>
      <c r="E233" s="531"/>
      <c r="F233" s="531"/>
      <c r="G233" s="531"/>
      <c r="H233" s="531"/>
      <c r="I233" s="531"/>
    </row>
    <row r="234" spans="4:9" s="310" customFormat="1">
      <c r="D234" s="531"/>
      <c r="E234" s="531"/>
      <c r="F234" s="531"/>
      <c r="G234" s="531"/>
      <c r="H234" s="531"/>
      <c r="I234" s="531"/>
    </row>
    <row r="235" spans="4:9" s="310" customFormat="1">
      <c r="D235" s="531"/>
      <c r="E235" s="531"/>
      <c r="F235" s="531"/>
      <c r="G235" s="531"/>
      <c r="H235" s="531"/>
      <c r="I235" s="531"/>
    </row>
    <row r="236" spans="4:9" s="310" customFormat="1">
      <c r="D236" s="531"/>
      <c r="E236" s="531"/>
      <c r="F236" s="531"/>
      <c r="G236" s="531"/>
      <c r="H236" s="531"/>
      <c r="I236" s="531"/>
    </row>
    <row r="237" spans="4:9" s="310" customFormat="1">
      <c r="D237" s="531"/>
      <c r="E237" s="531"/>
      <c r="F237" s="531"/>
      <c r="G237" s="531"/>
      <c r="H237" s="531"/>
      <c r="I237" s="531"/>
    </row>
    <row r="238" spans="4:9" s="310" customFormat="1">
      <c r="D238" s="531"/>
      <c r="E238" s="531"/>
      <c r="F238" s="531"/>
      <c r="G238" s="531"/>
      <c r="H238" s="531"/>
      <c r="I238" s="531"/>
    </row>
    <row r="239" spans="4:9" s="310" customFormat="1">
      <c r="D239" s="531"/>
      <c r="E239" s="531"/>
      <c r="F239" s="531"/>
      <c r="G239" s="531"/>
      <c r="H239" s="531"/>
      <c r="I239" s="531"/>
    </row>
    <row r="240" spans="4:9" s="310" customFormat="1">
      <c r="D240" s="531"/>
      <c r="E240" s="531"/>
      <c r="F240" s="531"/>
      <c r="G240" s="531"/>
      <c r="H240" s="531"/>
      <c r="I240" s="531"/>
    </row>
    <row r="241" spans="4:9" s="310" customFormat="1">
      <c r="D241" s="531"/>
      <c r="E241" s="531"/>
      <c r="F241" s="531"/>
      <c r="G241" s="531"/>
      <c r="H241" s="531"/>
      <c r="I241" s="531"/>
    </row>
    <row r="242" spans="4:9" s="310" customFormat="1">
      <c r="D242" s="531"/>
      <c r="E242" s="531"/>
      <c r="F242" s="531"/>
      <c r="G242" s="531"/>
      <c r="H242" s="531"/>
      <c r="I242" s="531"/>
    </row>
    <row r="243" spans="4:9" s="310" customFormat="1">
      <c r="D243" s="531"/>
      <c r="E243" s="531"/>
      <c r="F243" s="531"/>
      <c r="G243" s="531"/>
      <c r="H243" s="531"/>
      <c r="I243" s="531"/>
    </row>
    <row r="244" spans="4:9" s="310" customFormat="1">
      <c r="D244" s="531"/>
      <c r="E244" s="531"/>
      <c r="F244" s="531"/>
      <c r="G244" s="531"/>
      <c r="H244" s="531"/>
      <c r="I244" s="531"/>
    </row>
    <row r="245" spans="4:9" s="310" customFormat="1">
      <c r="D245" s="531"/>
      <c r="E245" s="531"/>
      <c r="F245" s="531"/>
      <c r="G245" s="531"/>
      <c r="H245" s="531"/>
      <c r="I245" s="531"/>
    </row>
    <row r="246" spans="4:9" s="310" customFormat="1">
      <c r="D246" s="531"/>
      <c r="E246" s="531"/>
      <c r="F246" s="531"/>
      <c r="G246" s="531"/>
      <c r="H246" s="531"/>
      <c r="I246" s="531"/>
    </row>
    <row r="247" spans="4:9" s="310" customFormat="1">
      <c r="D247" s="531"/>
      <c r="E247" s="531"/>
      <c r="F247" s="531"/>
      <c r="G247" s="531"/>
      <c r="H247" s="531"/>
      <c r="I247" s="531"/>
    </row>
    <row r="248" spans="4:9" s="310" customFormat="1">
      <c r="D248" s="531"/>
      <c r="E248" s="531"/>
      <c r="F248" s="531"/>
      <c r="G248" s="531"/>
      <c r="H248" s="531"/>
      <c r="I248" s="531"/>
    </row>
    <row r="249" spans="4:9" s="310" customFormat="1">
      <c r="D249" s="531"/>
      <c r="E249" s="531"/>
      <c r="F249" s="531"/>
      <c r="G249" s="531"/>
      <c r="H249" s="531"/>
      <c r="I249" s="531"/>
    </row>
    <row r="250" spans="4:9" s="310" customFormat="1">
      <c r="D250" s="531"/>
      <c r="E250" s="531"/>
      <c r="F250" s="531"/>
      <c r="G250" s="531"/>
      <c r="H250" s="531"/>
      <c r="I250" s="531"/>
    </row>
    <row r="251" spans="4:9" s="310" customFormat="1">
      <c r="D251" s="531"/>
      <c r="E251" s="531"/>
      <c r="F251" s="531"/>
      <c r="G251" s="531"/>
      <c r="H251" s="531"/>
      <c r="I251" s="531"/>
    </row>
    <row r="252" spans="4:9" s="310" customFormat="1">
      <c r="D252" s="531"/>
      <c r="E252" s="531"/>
      <c r="F252" s="531"/>
      <c r="G252" s="531"/>
      <c r="H252" s="531"/>
      <c r="I252" s="531"/>
    </row>
    <row r="253" spans="4:9" s="310" customFormat="1">
      <c r="D253" s="531"/>
      <c r="E253" s="531"/>
      <c r="F253" s="531"/>
      <c r="G253" s="531"/>
      <c r="H253" s="531"/>
      <c r="I253" s="531"/>
    </row>
    <row r="254" spans="4:9" s="310" customFormat="1">
      <c r="D254" s="531"/>
      <c r="E254" s="531"/>
      <c r="F254" s="531"/>
      <c r="G254" s="531"/>
      <c r="H254" s="531"/>
      <c r="I254" s="531"/>
    </row>
    <row r="255" spans="4:9" s="310" customFormat="1">
      <c r="D255" s="531"/>
      <c r="E255" s="531"/>
      <c r="F255" s="531"/>
      <c r="G255" s="531"/>
      <c r="H255" s="531"/>
      <c r="I255" s="531"/>
    </row>
    <row r="256" spans="4:9" s="310" customFormat="1">
      <c r="D256" s="531"/>
      <c r="E256" s="531"/>
      <c r="F256" s="531"/>
      <c r="G256" s="531"/>
      <c r="H256" s="531"/>
      <c r="I256" s="531"/>
    </row>
    <row r="257" spans="4:9" s="310" customFormat="1">
      <c r="D257" s="531"/>
      <c r="E257" s="531"/>
      <c r="F257" s="531"/>
      <c r="G257" s="531"/>
      <c r="H257" s="531"/>
      <c r="I257" s="531"/>
    </row>
    <row r="258" spans="4:9" s="310" customFormat="1">
      <c r="D258" s="531"/>
      <c r="E258" s="531"/>
      <c r="F258" s="531"/>
      <c r="G258" s="531"/>
      <c r="H258" s="531"/>
      <c r="I258" s="531"/>
    </row>
    <row r="259" spans="4:9" s="310" customFormat="1">
      <c r="D259" s="531"/>
      <c r="E259" s="531"/>
      <c r="F259" s="531"/>
      <c r="G259" s="531"/>
      <c r="H259" s="531"/>
      <c r="I259" s="531"/>
    </row>
    <row r="260" spans="4:9" s="310" customFormat="1">
      <c r="D260" s="531"/>
      <c r="E260" s="531"/>
      <c r="F260" s="531"/>
      <c r="G260" s="531"/>
      <c r="H260" s="531"/>
      <c r="I260" s="531"/>
    </row>
    <row r="261" spans="4:9" s="310" customFormat="1">
      <c r="D261" s="531"/>
      <c r="E261" s="531"/>
      <c r="F261" s="531"/>
      <c r="G261" s="531"/>
      <c r="H261" s="531"/>
      <c r="I261" s="531"/>
    </row>
    <row r="262" spans="4:9" s="310" customFormat="1">
      <c r="D262" s="531"/>
      <c r="E262" s="531"/>
      <c r="F262" s="531"/>
      <c r="G262" s="531"/>
      <c r="H262" s="531"/>
      <c r="I262" s="531"/>
    </row>
    <row r="263" spans="4:9" s="310" customFormat="1">
      <c r="D263" s="531"/>
      <c r="E263" s="531"/>
      <c r="F263" s="531"/>
      <c r="G263" s="531"/>
      <c r="H263" s="531"/>
      <c r="I263" s="531"/>
    </row>
    <row r="264" spans="4:9" s="310" customFormat="1">
      <c r="D264" s="531"/>
      <c r="E264" s="531"/>
      <c r="F264" s="531"/>
      <c r="G264" s="531"/>
      <c r="H264" s="531"/>
      <c r="I264" s="531"/>
    </row>
  </sheetData>
  <mergeCells count="15">
    <mergeCell ref="B41:I41"/>
    <mergeCell ref="B42:I42"/>
    <mergeCell ref="B35:I35"/>
    <mergeCell ref="B37:I37"/>
    <mergeCell ref="B38:I38"/>
    <mergeCell ref="B39:I39"/>
    <mergeCell ref="B40:I40"/>
    <mergeCell ref="B34:I34"/>
    <mergeCell ref="A8:A10"/>
    <mergeCell ref="B8:B10"/>
    <mergeCell ref="B31:H31"/>
    <mergeCell ref="I9:I10"/>
    <mergeCell ref="A29:I29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topLeftCell="A2" workbookViewId="0">
      <selection activeCell="C17" sqref="C17:I18"/>
    </sheetView>
  </sheetViews>
  <sheetFormatPr defaultColWidth="10.625" defaultRowHeight="15.75"/>
  <cols>
    <col min="1" max="1" width="51.875" style="310" customWidth="1"/>
    <col min="2" max="2" width="10.625" style="348" customWidth="1"/>
    <col min="3" max="7" width="13.625" style="310" customWidth="1"/>
    <col min="8" max="9" width="14.625" style="310" customWidth="1"/>
    <col min="10" max="20" width="10.625" style="310"/>
    <col min="21" max="21" width="13.5" style="310" bestFit="1" customWidth="1"/>
    <col min="22" max="16384" width="10.625" style="310"/>
  </cols>
  <sheetData>
    <row r="1" spans="1:22">
      <c r="A1" s="37" t="s">
        <v>894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2"/>
      <c r="S1" s="496"/>
      <c r="T1" s="38"/>
      <c r="U1" s="38"/>
      <c r="V1" s="38"/>
    </row>
    <row r="2" spans="1:22">
      <c r="A2" s="309"/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2"/>
      <c r="S2" s="496"/>
      <c r="T2" s="38"/>
      <c r="U2" s="38"/>
      <c r="V2" s="38"/>
    </row>
    <row r="3" spans="1:22">
      <c r="A3" s="143" t="s">
        <v>427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12"/>
      <c r="S3" s="38"/>
      <c r="V3" s="38"/>
    </row>
    <row r="4" spans="1:22">
      <c r="A4" s="143" t="s">
        <v>428</v>
      </c>
      <c r="B4" s="497"/>
      <c r="C4" s="317"/>
      <c r="D4" s="317"/>
      <c r="E4" s="39"/>
      <c r="F4" s="39"/>
      <c r="G4" s="143"/>
      <c r="H4" s="134"/>
      <c r="I4" s="39"/>
      <c r="J4" s="39"/>
      <c r="K4" s="39"/>
      <c r="L4" s="39"/>
      <c r="M4" s="39"/>
      <c r="N4" s="39"/>
      <c r="O4" s="39"/>
      <c r="P4" s="39"/>
      <c r="Q4" s="39"/>
      <c r="R4" s="498"/>
      <c r="S4" s="39"/>
      <c r="V4" s="38"/>
    </row>
    <row r="5" spans="1:22">
      <c r="A5" s="633" t="str">
        <f>Title!B10</f>
        <v>30/09/2017</v>
      </c>
      <c r="B5" s="37"/>
      <c r="C5" s="37"/>
      <c r="D5" s="37"/>
      <c r="E5" s="499"/>
      <c r="F5" s="499"/>
      <c r="G5" s="143"/>
      <c r="H5" s="500"/>
      <c r="I5" s="499"/>
      <c r="J5" s="499"/>
      <c r="K5" s="499"/>
      <c r="L5" s="499"/>
      <c r="M5" s="499"/>
      <c r="N5" s="499"/>
      <c r="O5" s="499"/>
      <c r="P5" s="499"/>
      <c r="Q5" s="499"/>
      <c r="R5" s="496"/>
      <c r="S5" s="39"/>
      <c r="V5" s="499"/>
    </row>
    <row r="6" spans="1:22">
      <c r="G6" s="143"/>
      <c r="H6" s="501"/>
    </row>
    <row r="7" spans="1:22" ht="16.5" thickBot="1">
      <c r="I7" s="48" t="s">
        <v>822</v>
      </c>
    </row>
    <row r="8" spans="1:22" s="324" customFormat="1" ht="21" customHeight="1">
      <c r="A8" s="667" t="s">
        <v>682</v>
      </c>
      <c r="B8" s="669" t="s">
        <v>683</v>
      </c>
      <c r="C8" s="502" t="s">
        <v>869</v>
      </c>
      <c r="D8" s="502"/>
      <c r="E8" s="502"/>
      <c r="F8" s="502" t="s">
        <v>891</v>
      </c>
      <c r="G8" s="502"/>
      <c r="H8" s="502"/>
      <c r="I8" s="503"/>
    </row>
    <row r="9" spans="1:22" s="324" customFormat="1" ht="24" customHeight="1">
      <c r="A9" s="668"/>
      <c r="B9" s="670"/>
      <c r="C9" s="627" t="s">
        <v>870</v>
      </c>
      <c r="D9" s="627" t="s">
        <v>871</v>
      </c>
      <c r="E9" s="627" t="s">
        <v>872</v>
      </c>
      <c r="F9" s="628" t="s">
        <v>873</v>
      </c>
      <c r="G9" s="504" t="s">
        <v>874</v>
      </c>
      <c r="H9" s="504"/>
      <c r="I9" s="671" t="s">
        <v>875</v>
      </c>
    </row>
    <row r="10" spans="1:22" s="324" customFormat="1" ht="24" customHeight="1">
      <c r="A10" s="668"/>
      <c r="B10" s="670"/>
      <c r="C10" s="627"/>
      <c r="D10" s="627"/>
      <c r="E10" s="627"/>
      <c r="F10" s="628"/>
      <c r="G10" s="505" t="s">
        <v>706</v>
      </c>
      <c r="H10" s="505" t="s">
        <v>707</v>
      </c>
      <c r="I10" s="672"/>
    </row>
    <row r="11" spans="1:22" s="443" customFormat="1" ht="16.5" thickBot="1">
      <c r="A11" s="506" t="s">
        <v>9</v>
      </c>
      <c r="B11" s="507" t="s">
        <v>10</v>
      </c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</row>
    <row r="12" spans="1:22" s="443" customFormat="1">
      <c r="A12" s="629" t="s">
        <v>876</v>
      </c>
      <c r="B12" s="510"/>
      <c r="C12" s="511"/>
      <c r="D12" s="511"/>
      <c r="E12" s="511"/>
      <c r="F12" s="511"/>
      <c r="G12" s="511"/>
      <c r="H12" s="511"/>
      <c r="I12" s="512"/>
    </row>
    <row r="13" spans="1:22" s="443" customFormat="1">
      <c r="A13" s="630" t="s">
        <v>877</v>
      </c>
      <c r="B13" s="513" t="s">
        <v>382</v>
      </c>
      <c r="C13" s="514"/>
      <c r="D13" s="514"/>
      <c r="E13" s="514"/>
      <c r="F13" s="514"/>
      <c r="G13" s="514"/>
      <c r="H13" s="514"/>
      <c r="I13" s="515">
        <f>F13+G13-H13</f>
        <v>0</v>
      </c>
    </row>
    <row r="14" spans="1:22" s="443" customFormat="1">
      <c r="A14" s="630" t="s">
        <v>878</v>
      </c>
      <c r="B14" s="513" t="s">
        <v>383</v>
      </c>
      <c r="C14" s="514"/>
      <c r="D14" s="514"/>
      <c r="E14" s="514"/>
      <c r="F14" s="514"/>
      <c r="G14" s="514"/>
      <c r="H14" s="514"/>
      <c r="I14" s="515">
        <f t="shared" ref="I14:I27" si="0">F14+G14-H14</f>
        <v>0</v>
      </c>
    </row>
    <row r="15" spans="1:22" s="443" customFormat="1">
      <c r="A15" s="630" t="s">
        <v>782</v>
      </c>
      <c r="B15" s="513" t="s">
        <v>384</v>
      </c>
      <c r="C15" s="514"/>
      <c r="D15" s="514"/>
      <c r="E15" s="514"/>
      <c r="F15" s="514"/>
      <c r="G15" s="514"/>
      <c r="H15" s="514"/>
      <c r="I15" s="515">
        <f t="shared" si="0"/>
        <v>0</v>
      </c>
    </row>
    <row r="16" spans="1:22" s="443" customFormat="1">
      <c r="A16" s="630" t="s">
        <v>879</v>
      </c>
      <c r="B16" s="513" t="s">
        <v>385</v>
      </c>
      <c r="C16" s="514"/>
      <c r="D16" s="514"/>
      <c r="E16" s="514"/>
      <c r="F16" s="514"/>
      <c r="G16" s="514"/>
      <c r="H16" s="514"/>
      <c r="I16" s="515">
        <f t="shared" si="0"/>
        <v>0</v>
      </c>
    </row>
    <row r="17" spans="1:16" s="443" customFormat="1">
      <c r="A17" s="630" t="s">
        <v>570</v>
      </c>
      <c r="B17" s="513" t="s">
        <v>386</v>
      </c>
      <c r="C17" s="514">
        <v>59205000</v>
      </c>
      <c r="D17" s="514"/>
      <c r="E17" s="514"/>
      <c r="F17" s="514">
        <v>502</v>
      </c>
      <c r="G17" s="514"/>
      <c r="H17" s="514"/>
      <c r="I17" s="515">
        <f t="shared" si="0"/>
        <v>502</v>
      </c>
    </row>
    <row r="18" spans="1:16" s="443" customFormat="1" ht="16.5" thickBot="1">
      <c r="A18" s="631" t="s">
        <v>880</v>
      </c>
      <c r="B18" s="516" t="s">
        <v>387</v>
      </c>
      <c r="C18" s="517">
        <f t="shared" ref="C18:H18" si="1">C13+C14+C16+C17</f>
        <v>59205000</v>
      </c>
      <c r="D18" s="517">
        <f t="shared" si="1"/>
        <v>0</v>
      </c>
      <c r="E18" s="517">
        <f t="shared" si="1"/>
        <v>0</v>
      </c>
      <c r="F18" s="517">
        <f t="shared" si="1"/>
        <v>502</v>
      </c>
      <c r="G18" s="517">
        <f t="shared" si="1"/>
        <v>0</v>
      </c>
      <c r="H18" s="517">
        <f t="shared" si="1"/>
        <v>0</v>
      </c>
      <c r="I18" s="518">
        <f t="shared" si="0"/>
        <v>502</v>
      </c>
    </row>
    <row r="19" spans="1:16" s="443" customFormat="1">
      <c r="A19" s="629" t="s">
        <v>881</v>
      </c>
      <c r="B19" s="519"/>
      <c r="C19" s="520"/>
      <c r="D19" s="520"/>
      <c r="E19" s="520"/>
      <c r="F19" s="520"/>
      <c r="G19" s="520"/>
      <c r="H19" s="520"/>
      <c r="I19" s="521"/>
    </row>
    <row r="20" spans="1:16" s="443" customFormat="1">
      <c r="A20" s="630" t="s">
        <v>877</v>
      </c>
      <c r="B20" s="513" t="s">
        <v>388</v>
      </c>
      <c r="C20" s="514"/>
      <c r="D20" s="514"/>
      <c r="E20" s="514"/>
      <c r="F20" s="514"/>
      <c r="G20" s="514"/>
      <c r="H20" s="514"/>
      <c r="I20" s="515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443" customFormat="1">
      <c r="A21" s="630" t="s">
        <v>882</v>
      </c>
      <c r="B21" s="513" t="s">
        <v>389</v>
      </c>
      <c r="C21" s="514"/>
      <c r="D21" s="514"/>
      <c r="E21" s="514"/>
      <c r="F21" s="514"/>
      <c r="G21" s="514"/>
      <c r="H21" s="514"/>
      <c r="I21" s="515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443" customFormat="1">
      <c r="A22" s="630" t="s">
        <v>883</v>
      </c>
      <c r="B22" s="513" t="s">
        <v>390</v>
      </c>
      <c r="C22" s="514"/>
      <c r="D22" s="514"/>
      <c r="E22" s="514"/>
      <c r="F22" s="514"/>
      <c r="G22" s="514"/>
      <c r="H22" s="514"/>
      <c r="I22" s="515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443" customFormat="1">
      <c r="A23" s="630" t="s">
        <v>884</v>
      </c>
      <c r="B23" s="513" t="s">
        <v>391</v>
      </c>
      <c r="C23" s="514"/>
      <c r="D23" s="514"/>
      <c r="E23" s="514"/>
      <c r="F23" s="514"/>
      <c r="G23" s="514"/>
      <c r="H23" s="514"/>
      <c r="I23" s="515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443" customFormat="1">
      <c r="A24" s="630" t="s">
        <v>885</v>
      </c>
      <c r="B24" s="513" t="s">
        <v>392</v>
      </c>
      <c r="C24" s="514"/>
      <c r="D24" s="514"/>
      <c r="E24" s="514"/>
      <c r="F24" s="514"/>
      <c r="G24" s="514"/>
      <c r="H24" s="514"/>
      <c r="I24" s="515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443" customFormat="1">
      <c r="A25" s="630" t="s">
        <v>886</v>
      </c>
      <c r="B25" s="513" t="s">
        <v>393</v>
      </c>
      <c r="C25" s="514"/>
      <c r="D25" s="514"/>
      <c r="E25" s="514"/>
      <c r="F25" s="514"/>
      <c r="G25" s="514"/>
      <c r="H25" s="514"/>
      <c r="I25" s="515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443" customFormat="1">
      <c r="A26" s="632" t="s">
        <v>887</v>
      </c>
      <c r="B26" s="523" t="s">
        <v>394</v>
      </c>
      <c r="C26" s="514"/>
      <c r="D26" s="514"/>
      <c r="E26" s="514"/>
      <c r="F26" s="514"/>
      <c r="G26" s="514"/>
      <c r="H26" s="514"/>
      <c r="I26" s="515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443" customFormat="1" ht="16.5" thickBot="1">
      <c r="A27" s="631" t="s">
        <v>888</v>
      </c>
      <c r="B27" s="516" t="s">
        <v>395</v>
      </c>
      <c r="C27" s="517">
        <f t="shared" ref="C27:H27" si="2">SUM(C20:C26)</f>
        <v>0</v>
      </c>
      <c r="D27" s="517">
        <f t="shared" si="2"/>
        <v>0</v>
      </c>
      <c r="E27" s="517">
        <f t="shared" si="2"/>
        <v>0</v>
      </c>
      <c r="F27" s="517">
        <f t="shared" si="2"/>
        <v>0</v>
      </c>
      <c r="G27" s="517">
        <f t="shared" si="2"/>
        <v>0</v>
      </c>
      <c r="H27" s="517">
        <f t="shared" si="2"/>
        <v>0</v>
      </c>
      <c r="I27" s="518">
        <f t="shared" si="0"/>
        <v>0</v>
      </c>
      <c r="J27" s="522"/>
      <c r="K27" s="522"/>
      <c r="L27" s="522"/>
      <c r="M27" s="522"/>
      <c r="N27" s="522"/>
      <c r="O27" s="522"/>
      <c r="P27" s="522"/>
    </row>
    <row r="28" spans="1:16" s="443" customFormat="1">
      <c r="A28" s="524"/>
      <c r="B28" s="525"/>
      <c r="C28" s="526"/>
      <c r="D28" s="527"/>
      <c r="E28" s="527"/>
      <c r="F28" s="527"/>
      <c r="G28" s="527"/>
      <c r="H28" s="527"/>
      <c r="I28" s="527"/>
      <c r="J28" s="522"/>
      <c r="K28" s="522"/>
      <c r="L28" s="522"/>
      <c r="M28" s="522"/>
      <c r="N28" s="522"/>
      <c r="O28" s="522"/>
      <c r="P28" s="522"/>
    </row>
    <row r="29" spans="1:16" s="443" customFormat="1">
      <c r="A29" s="673"/>
      <c r="B29" s="673"/>
      <c r="C29" s="673"/>
      <c r="D29" s="673"/>
      <c r="E29" s="673"/>
      <c r="F29" s="673"/>
      <c r="G29" s="673"/>
      <c r="H29" s="673"/>
      <c r="I29" s="673"/>
    </row>
    <row r="30" spans="1:16" s="443" customFormat="1">
      <c r="A30" s="528"/>
      <c r="B30" s="529"/>
      <c r="C30" s="528"/>
      <c r="D30" s="530"/>
      <c r="E30" s="530"/>
      <c r="F30" s="530"/>
      <c r="G30" s="530"/>
      <c r="H30" s="530"/>
      <c r="I30" s="530"/>
    </row>
    <row r="31" spans="1:16" s="443" customFormat="1">
      <c r="A31" s="133" t="s">
        <v>403</v>
      </c>
      <c r="B31" s="634" t="str">
        <f>Title!B11</f>
        <v>30/10/2017</v>
      </c>
      <c r="C31" s="634"/>
      <c r="D31" s="634"/>
      <c r="E31" s="634"/>
      <c r="F31" s="634"/>
      <c r="G31" s="634"/>
      <c r="H31" s="634"/>
      <c r="I31" s="531"/>
    </row>
    <row r="32" spans="1:16" s="443" customFormat="1">
      <c r="A32" s="133"/>
      <c r="B32" s="634"/>
      <c r="C32" s="634"/>
      <c r="D32" s="634"/>
      <c r="E32" s="634"/>
      <c r="F32" s="634"/>
      <c r="G32" s="531"/>
      <c r="H32" s="531"/>
      <c r="I32" s="531"/>
    </row>
    <row r="33" spans="1:9" s="443" customFormat="1">
      <c r="A33" s="135" t="s">
        <v>889</v>
      </c>
      <c r="B33" s="674" t="s">
        <v>421</v>
      </c>
      <c r="C33" s="674"/>
      <c r="D33" s="674"/>
      <c r="E33" s="674"/>
      <c r="F33" s="674"/>
      <c r="G33" s="531"/>
      <c r="H33" s="531"/>
      <c r="I33" s="531"/>
    </row>
    <row r="34" spans="1:9" s="443" customFormat="1">
      <c r="A34" s="135"/>
      <c r="B34" s="666"/>
      <c r="C34" s="666"/>
      <c r="D34" s="666"/>
      <c r="E34" s="666"/>
      <c r="F34" s="666"/>
      <c r="G34" s="666"/>
      <c r="H34" s="666"/>
      <c r="I34" s="666"/>
    </row>
    <row r="35" spans="1:9" s="443" customFormat="1">
      <c r="A35" s="135" t="s">
        <v>408</v>
      </c>
      <c r="B35" s="635" t="s">
        <v>409</v>
      </c>
      <c r="C35" s="635"/>
      <c r="D35" s="635"/>
      <c r="E35" s="635"/>
      <c r="F35" s="635"/>
      <c r="G35" s="635"/>
      <c r="H35" s="635"/>
      <c r="I35" s="635"/>
    </row>
    <row r="36" spans="1:9" s="443" customFormat="1" ht="15.95" customHeight="1">
      <c r="A36" s="137"/>
    </row>
    <row r="37" spans="1:9" s="443" customFormat="1">
      <c r="A37" s="137"/>
      <c r="B37" s="635"/>
      <c r="C37" s="635"/>
      <c r="D37" s="635"/>
      <c r="E37" s="635"/>
      <c r="F37" s="635"/>
      <c r="G37" s="635"/>
      <c r="H37" s="635"/>
      <c r="I37" s="635"/>
    </row>
    <row r="38" spans="1:9" s="443" customFormat="1">
      <c r="A38" s="137"/>
      <c r="B38" s="635"/>
      <c r="C38" s="635"/>
      <c r="D38" s="635"/>
      <c r="E38" s="635"/>
      <c r="F38" s="635"/>
      <c r="G38" s="635"/>
      <c r="H38" s="635"/>
      <c r="I38" s="635"/>
    </row>
    <row r="39" spans="1:9" s="443" customFormat="1">
      <c r="A39" s="137"/>
      <c r="B39" s="635"/>
      <c r="C39" s="635"/>
      <c r="D39" s="635"/>
      <c r="E39" s="635"/>
      <c r="F39" s="635"/>
      <c r="G39" s="635"/>
      <c r="H39" s="635"/>
      <c r="I39" s="635"/>
    </row>
    <row r="40" spans="1:9" s="443" customFormat="1">
      <c r="A40" s="137"/>
      <c r="B40" s="635"/>
      <c r="C40" s="635"/>
      <c r="D40" s="635"/>
      <c r="E40" s="635"/>
      <c r="F40" s="635"/>
      <c r="G40" s="635"/>
      <c r="H40" s="635"/>
      <c r="I40" s="635"/>
    </row>
    <row r="41" spans="1:9" s="443" customFormat="1">
      <c r="A41" s="137"/>
      <c r="B41" s="635"/>
      <c r="C41" s="635"/>
      <c r="D41" s="635"/>
      <c r="E41" s="635"/>
      <c r="F41" s="635"/>
      <c r="G41" s="635"/>
      <c r="H41" s="635"/>
      <c r="I41" s="635"/>
    </row>
    <row r="42" spans="1:9" s="443" customFormat="1">
      <c r="A42" s="137"/>
      <c r="B42" s="635"/>
      <c r="C42" s="635"/>
      <c r="D42" s="635"/>
      <c r="E42" s="635"/>
      <c r="F42" s="635"/>
      <c r="G42" s="635"/>
      <c r="H42" s="635"/>
      <c r="I42" s="635"/>
    </row>
    <row r="43" spans="1:9" s="443" customFormat="1">
      <c r="A43" s="310"/>
      <c r="B43" s="348"/>
      <c r="C43" s="310"/>
      <c r="D43" s="531"/>
      <c r="E43" s="531"/>
      <c r="F43" s="531"/>
      <c r="G43" s="531"/>
      <c r="H43" s="531"/>
      <c r="I43" s="531"/>
    </row>
    <row r="44" spans="1:9" s="443" customFormat="1">
      <c r="A44" s="310"/>
      <c r="B44" s="348"/>
      <c r="C44" s="310"/>
      <c r="D44" s="531"/>
      <c r="E44" s="531"/>
      <c r="F44" s="531"/>
      <c r="G44" s="531"/>
      <c r="H44" s="531"/>
      <c r="I44" s="531"/>
    </row>
    <row r="45" spans="1:9" s="443" customFormat="1">
      <c r="A45" s="310"/>
      <c r="B45" s="348"/>
      <c r="C45" s="310"/>
      <c r="D45" s="531"/>
      <c r="E45" s="531"/>
      <c r="F45" s="531"/>
      <c r="G45" s="531"/>
      <c r="H45" s="531"/>
      <c r="I45" s="531"/>
    </row>
    <row r="46" spans="1:9" s="443" customFormat="1">
      <c r="A46" s="310"/>
      <c r="B46" s="348"/>
      <c r="C46" s="310"/>
      <c r="D46" s="531"/>
      <c r="E46" s="531"/>
      <c r="F46" s="531"/>
      <c r="G46" s="531"/>
      <c r="H46" s="531"/>
      <c r="I46" s="531"/>
    </row>
    <row r="47" spans="1:9" s="443" customFormat="1">
      <c r="A47" s="310"/>
      <c r="B47" s="348"/>
      <c r="C47" s="310"/>
      <c r="D47" s="531"/>
      <c r="E47" s="531"/>
      <c r="F47" s="531"/>
      <c r="G47" s="531"/>
      <c r="H47" s="531"/>
      <c r="I47" s="531"/>
    </row>
    <row r="48" spans="1:9" s="443" customFormat="1">
      <c r="A48" s="310"/>
      <c r="B48" s="348"/>
      <c r="C48" s="310"/>
      <c r="D48" s="531"/>
      <c r="E48" s="531"/>
      <c r="F48" s="531"/>
      <c r="G48" s="531"/>
      <c r="H48" s="531"/>
      <c r="I48" s="531"/>
    </row>
    <row r="49" spans="1:9" s="443" customFormat="1">
      <c r="A49" s="310"/>
      <c r="B49" s="348"/>
      <c r="C49" s="310"/>
      <c r="D49" s="531"/>
      <c r="E49" s="531"/>
      <c r="F49" s="531"/>
      <c r="G49" s="531"/>
      <c r="H49" s="531"/>
      <c r="I49" s="531"/>
    </row>
    <row r="50" spans="1:9" s="443" customFormat="1">
      <c r="A50" s="310"/>
      <c r="B50" s="348"/>
      <c r="C50" s="310"/>
      <c r="D50" s="531"/>
      <c r="E50" s="531"/>
      <c r="F50" s="531"/>
      <c r="G50" s="531"/>
      <c r="H50" s="531"/>
      <c r="I50" s="531"/>
    </row>
    <row r="51" spans="1:9" s="443" customFormat="1">
      <c r="A51" s="310"/>
      <c r="B51" s="348"/>
      <c r="C51" s="310"/>
      <c r="D51" s="531"/>
      <c r="E51" s="531"/>
      <c r="F51" s="531"/>
      <c r="G51" s="531"/>
      <c r="H51" s="531"/>
      <c r="I51" s="531"/>
    </row>
    <row r="52" spans="1:9" s="443" customFormat="1">
      <c r="A52" s="310"/>
      <c r="B52" s="348"/>
      <c r="C52" s="310"/>
      <c r="D52" s="531"/>
      <c r="E52" s="531"/>
      <c r="F52" s="531"/>
      <c r="G52" s="531"/>
      <c r="H52" s="531"/>
      <c r="I52" s="531"/>
    </row>
    <row r="53" spans="1:9" s="443" customFormat="1">
      <c r="A53" s="310"/>
      <c r="B53" s="348"/>
      <c r="C53" s="310"/>
      <c r="D53" s="531"/>
      <c r="E53" s="531"/>
      <c r="F53" s="531"/>
      <c r="G53" s="531"/>
      <c r="H53" s="531"/>
      <c r="I53" s="531"/>
    </row>
    <row r="54" spans="1:9" s="443" customFormat="1">
      <c r="A54" s="310"/>
      <c r="B54" s="348"/>
      <c r="C54" s="310"/>
      <c r="D54" s="531"/>
      <c r="E54" s="531"/>
      <c r="F54" s="531"/>
      <c r="G54" s="531"/>
      <c r="H54" s="531"/>
      <c r="I54" s="531"/>
    </row>
    <row r="55" spans="1:9" s="443" customFormat="1">
      <c r="A55" s="310"/>
      <c r="B55" s="348"/>
      <c r="C55" s="310"/>
      <c r="D55" s="531"/>
      <c r="E55" s="531"/>
      <c r="F55" s="531"/>
      <c r="G55" s="531"/>
      <c r="H55" s="531"/>
      <c r="I55" s="531"/>
    </row>
    <row r="56" spans="1:9" s="443" customFormat="1">
      <c r="A56" s="310"/>
      <c r="B56" s="348"/>
      <c r="C56" s="310"/>
      <c r="D56" s="531"/>
      <c r="E56" s="531"/>
      <c r="F56" s="531"/>
      <c r="G56" s="531"/>
      <c r="H56" s="531"/>
      <c r="I56" s="531"/>
    </row>
    <row r="57" spans="1:9" s="443" customFormat="1">
      <c r="A57" s="310"/>
      <c r="B57" s="348"/>
      <c r="C57" s="310"/>
      <c r="D57" s="531"/>
      <c r="E57" s="531"/>
      <c r="F57" s="531"/>
      <c r="G57" s="531"/>
      <c r="H57" s="531"/>
      <c r="I57" s="531"/>
    </row>
    <row r="58" spans="1:9" s="443" customFormat="1">
      <c r="A58" s="310"/>
      <c r="B58" s="348"/>
      <c r="C58" s="310"/>
      <c r="D58" s="531"/>
      <c r="E58" s="531"/>
      <c r="F58" s="531"/>
      <c r="G58" s="531"/>
      <c r="H58" s="531"/>
      <c r="I58" s="531"/>
    </row>
    <row r="59" spans="1:9" s="443" customFormat="1">
      <c r="A59" s="310"/>
      <c r="B59" s="348"/>
      <c r="C59" s="310"/>
      <c r="D59" s="531"/>
      <c r="E59" s="531"/>
      <c r="F59" s="531"/>
      <c r="G59" s="531"/>
      <c r="H59" s="531"/>
      <c r="I59" s="531"/>
    </row>
    <row r="60" spans="1:9" s="443" customFormat="1">
      <c r="A60" s="310"/>
      <c r="B60" s="348"/>
      <c r="C60" s="310"/>
      <c r="D60" s="531"/>
      <c r="E60" s="531"/>
      <c r="F60" s="531"/>
      <c r="G60" s="531"/>
      <c r="H60" s="531"/>
      <c r="I60" s="531"/>
    </row>
    <row r="61" spans="1:9" s="443" customFormat="1">
      <c r="A61" s="310"/>
      <c r="B61" s="348"/>
      <c r="C61" s="310"/>
      <c r="D61" s="531"/>
      <c r="E61" s="531"/>
      <c r="F61" s="531"/>
      <c r="G61" s="531"/>
      <c r="H61" s="531"/>
      <c r="I61" s="531"/>
    </row>
    <row r="62" spans="1:9" s="443" customFormat="1">
      <c r="A62" s="310"/>
      <c r="B62" s="348"/>
      <c r="C62" s="310"/>
      <c r="D62" s="531"/>
      <c r="E62" s="531"/>
      <c r="F62" s="531"/>
      <c r="G62" s="531"/>
      <c r="H62" s="531"/>
      <c r="I62" s="531"/>
    </row>
    <row r="63" spans="1:9" s="443" customFormat="1">
      <c r="A63" s="310"/>
      <c r="B63" s="348"/>
      <c r="C63" s="310"/>
      <c r="D63" s="531"/>
      <c r="E63" s="531"/>
      <c r="F63" s="531"/>
      <c r="G63" s="531"/>
      <c r="H63" s="531"/>
      <c r="I63" s="531"/>
    </row>
    <row r="64" spans="1:9" s="443" customFormat="1">
      <c r="A64" s="310"/>
      <c r="B64" s="348"/>
      <c r="C64" s="310"/>
      <c r="D64" s="531"/>
      <c r="E64" s="531"/>
      <c r="F64" s="531"/>
      <c r="G64" s="531"/>
      <c r="H64" s="531"/>
      <c r="I64" s="531"/>
    </row>
    <row r="65" spans="1:9" s="443" customFormat="1">
      <c r="A65" s="310"/>
      <c r="B65" s="348"/>
      <c r="C65" s="310"/>
      <c r="D65" s="531"/>
      <c r="E65" s="531"/>
      <c r="F65" s="531"/>
      <c r="G65" s="531"/>
      <c r="H65" s="531"/>
      <c r="I65" s="531"/>
    </row>
    <row r="66" spans="1:9" s="443" customFormat="1">
      <c r="A66" s="310"/>
      <c r="B66" s="348"/>
      <c r="C66" s="310"/>
      <c r="D66" s="531"/>
      <c r="E66" s="531"/>
      <c r="F66" s="531"/>
      <c r="G66" s="531"/>
      <c r="H66" s="531"/>
      <c r="I66" s="531"/>
    </row>
    <row r="67" spans="1:9" s="443" customFormat="1">
      <c r="A67" s="310"/>
      <c r="B67" s="348"/>
      <c r="C67" s="310"/>
      <c r="D67" s="531"/>
      <c r="E67" s="531"/>
      <c r="F67" s="531"/>
      <c r="G67" s="531"/>
      <c r="H67" s="531"/>
      <c r="I67" s="531"/>
    </row>
    <row r="68" spans="1:9" s="443" customFormat="1">
      <c r="A68" s="310"/>
      <c r="B68" s="348"/>
      <c r="C68" s="310"/>
      <c r="D68" s="531"/>
      <c r="E68" s="531"/>
      <c r="F68" s="531"/>
      <c r="G68" s="531"/>
      <c r="H68" s="531"/>
      <c r="I68" s="531"/>
    </row>
    <row r="69" spans="1:9" s="443" customFormat="1">
      <c r="A69" s="310"/>
      <c r="B69" s="348"/>
      <c r="C69" s="310"/>
      <c r="D69" s="531"/>
      <c r="E69" s="531"/>
      <c r="F69" s="531"/>
      <c r="G69" s="531"/>
      <c r="H69" s="531"/>
      <c r="I69" s="531"/>
    </row>
    <row r="70" spans="1:9" s="443" customFormat="1">
      <c r="A70" s="310"/>
      <c r="B70" s="348"/>
      <c r="C70" s="310"/>
      <c r="D70" s="531"/>
      <c r="E70" s="531"/>
      <c r="F70" s="531"/>
      <c r="G70" s="531"/>
      <c r="H70" s="531"/>
      <c r="I70" s="531"/>
    </row>
    <row r="71" spans="1:9" s="443" customFormat="1">
      <c r="A71" s="310"/>
      <c r="B71" s="348"/>
      <c r="C71" s="310"/>
      <c r="D71" s="531"/>
      <c r="E71" s="531"/>
      <c r="F71" s="531"/>
      <c r="G71" s="531"/>
      <c r="H71" s="531"/>
      <c r="I71" s="531"/>
    </row>
    <row r="72" spans="1:9" s="443" customFormat="1">
      <c r="A72" s="310"/>
      <c r="B72" s="348"/>
      <c r="C72" s="310"/>
      <c r="D72" s="531"/>
      <c r="E72" s="531"/>
      <c r="F72" s="531"/>
      <c r="G72" s="531"/>
      <c r="H72" s="531"/>
      <c r="I72" s="531"/>
    </row>
    <row r="73" spans="1:9" s="443" customFormat="1">
      <c r="A73" s="310"/>
      <c r="B73" s="348"/>
      <c r="C73" s="310"/>
      <c r="D73" s="531"/>
      <c r="E73" s="531"/>
      <c r="F73" s="531"/>
      <c r="G73" s="531"/>
      <c r="H73" s="531"/>
      <c r="I73" s="531"/>
    </row>
    <row r="74" spans="1:9" s="443" customFormat="1">
      <c r="A74" s="310"/>
      <c r="B74" s="348"/>
      <c r="C74" s="310"/>
      <c r="D74" s="531"/>
      <c r="E74" s="531"/>
      <c r="F74" s="531"/>
      <c r="G74" s="531"/>
      <c r="H74" s="531"/>
      <c r="I74" s="531"/>
    </row>
    <row r="75" spans="1:9" s="443" customFormat="1">
      <c r="A75" s="310"/>
      <c r="B75" s="348"/>
      <c r="C75" s="310"/>
      <c r="D75" s="531"/>
      <c r="E75" s="531"/>
      <c r="F75" s="531"/>
      <c r="G75" s="531"/>
      <c r="H75" s="531"/>
      <c r="I75" s="531"/>
    </row>
    <row r="76" spans="1:9" s="443" customFormat="1">
      <c r="A76" s="310"/>
      <c r="B76" s="348"/>
      <c r="C76" s="310"/>
      <c r="D76" s="531"/>
      <c r="E76" s="531"/>
      <c r="F76" s="531"/>
      <c r="G76" s="531"/>
      <c r="H76" s="531"/>
      <c r="I76" s="531"/>
    </row>
    <row r="77" spans="1:9" s="443" customFormat="1">
      <c r="A77" s="310"/>
      <c r="B77" s="348"/>
      <c r="C77" s="310"/>
      <c r="D77" s="531"/>
      <c r="E77" s="531"/>
      <c r="F77" s="531"/>
      <c r="G77" s="531"/>
      <c r="H77" s="531"/>
      <c r="I77" s="531"/>
    </row>
    <row r="78" spans="1:9" s="443" customFormat="1">
      <c r="A78" s="310"/>
      <c r="B78" s="348"/>
      <c r="C78" s="310"/>
      <c r="D78" s="531"/>
      <c r="E78" s="531"/>
      <c r="F78" s="531"/>
      <c r="G78" s="531"/>
      <c r="H78" s="531"/>
      <c r="I78" s="531"/>
    </row>
    <row r="79" spans="1:9" s="443" customFormat="1">
      <c r="A79" s="310"/>
      <c r="B79" s="348"/>
      <c r="C79" s="310"/>
      <c r="D79" s="531"/>
      <c r="E79" s="531"/>
      <c r="F79" s="531"/>
      <c r="G79" s="531"/>
      <c r="H79" s="531"/>
      <c r="I79" s="531"/>
    </row>
    <row r="80" spans="1:9" s="443" customFormat="1">
      <c r="A80" s="310"/>
      <c r="B80" s="348"/>
      <c r="C80" s="310"/>
      <c r="D80" s="531"/>
      <c r="E80" s="531"/>
      <c r="F80" s="531"/>
      <c r="G80" s="531"/>
      <c r="H80" s="531"/>
      <c r="I80" s="531"/>
    </row>
    <row r="81" spans="1:9" s="443" customFormat="1">
      <c r="A81" s="310"/>
      <c r="B81" s="348"/>
      <c r="C81" s="310"/>
      <c r="D81" s="531"/>
      <c r="E81" s="531"/>
      <c r="F81" s="531"/>
      <c r="G81" s="531"/>
      <c r="H81" s="531"/>
      <c r="I81" s="531"/>
    </row>
    <row r="82" spans="1:9" s="443" customFormat="1">
      <c r="A82" s="310"/>
      <c r="B82" s="348"/>
      <c r="C82" s="310"/>
      <c r="D82" s="531"/>
      <c r="E82" s="531"/>
      <c r="F82" s="531"/>
      <c r="G82" s="531"/>
      <c r="H82" s="531"/>
      <c r="I82" s="531"/>
    </row>
    <row r="83" spans="1:9" s="443" customFormat="1">
      <c r="A83" s="310"/>
      <c r="B83" s="348"/>
      <c r="C83" s="310"/>
      <c r="D83" s="531"/>
      <c r="E83" s="531"/>
      <c r="F83" s="531"/>
      <c r="G83" s="531"/>
      <c r="H83" s="531"/>
      <c r="I83" s="531"/>
    </row>
    <row r="84" spans="1:9" s="443" customFormat="1">
      <c r="A84" s="310"/>
      <c r="B84" s="348"/>
      <c r="C84" s="310"/>
      <c r="D84" s="531"/>
      <c r="E84" s="531"/>
      <c r="F84" s="531"/>
      <c r="G84" s="531"/>
      <c r="H84" s="531"/>
      <c r="I84" s="531"/>
    </row>
    <row r="85" spans="1:9" s="443" customFormat="1">
      <c r="A85" s="310"/>
      <c r="B85" s="348"/>
      <c r="C85" s="310"/>
      <c r="D85" s="531"/>
      <c r="E85" s="531"/>
      <c r="F85" s="531"/>
      <c r="G85" s="531"/>
      <c r="H85" s="531"/>
      <c r="I85" s="531"/>
    </row>
    <row r="86" spans="1:9" s="443" customFormat="1">
      <c r="A86" s="310"/>
      <c r="B86" s="348"/>
      <c r="C86" s="310"/>
      <c r="D86" s="531"/>
      <c r="E86" s="531"/>
      <c r="F86" s="531"/>
      <c r="G86" s="531"/>
      <c r="H86" s="531"/>
      <c r="I86" s="531"/>
    </row>
    <row r="87" spans="1:9" s="443" customFormat="1">
      <c r="A87" s="310"/>
      <c r="B87" s="348"/>
      <c r="C87" s="310"/>
      <c r="D87" s="531"/>
      <c r="E87" s="531"/>
      <c r="F87" s="531"/>
      <c r="G87" s="531"/>
      <c r="H87" s="531"/>
      <c r="I87" s="531"/>
    </row>
    <row r="88" spans="1:9" s="443" customFormat="1">
      <c r="A88" s="310"/>
      <c r="B88" s="348"/>
      <c r="C88" s="310"/>
      <c r="D88" s="531"/>
      <c r="E88" s="531"/>
      <c r="F88" s="531"/>
      <c r="G88" s="531"/>
      <c r="H88" s="531"/>
      <c r="I88" s="531"/>
    </row>
    <row r="89" spans="1:9" s="443" customFormat="1">
      <c r="A89" s="310"/>
      <c r="B89" s="348"/>
      <c r="C89" s="310"/>
      <c r="D89" s="531"/>
      <c r="E89" s="531"/>
      <c r="F89" s="531"/>
      <c r="G89" s="531"/>
      <c r="H89" s="531"/>
      <c r="I89" s="531"/>
    </row>
    <row r="90" spans="1:9" s="443" customFormat="1">
      <c r="A90" s="310"/>
      <c r="B90" s="348"/>
      <c r="C90" s="310"/>
      <c r="D90" s="531"/>
      <c r="E90" s="531"/>
      <c r="F90" s="531"/>
      <c r="G90" s="531"/>
      <c r="H90" s="531"/>
      <c r="I90" s="531"/>
    </row>
    <row r="91" spans="1:9" s="443" customFormat="1">
      <c r="A91" s="310"/>
      <c r="B91" s="348"/>
      <c r="C91" s="310"/>
      <c r="D91" s="531"/>
      <c r="E91" s="531"/>
      <c r="F91" s="531"/>
      <c r="G91" s="531"/>
      <c r="H91" s="531"/>
      <c r="I91" s="531"/>
    </row>
    <row r="92" spans="1:9" s="443" customFormat="1">
      <c r="A92" s="310"/>
      <c r="B92" s="348"/>
      <c r="C92" s="310"/>
      <c r="D92" s="531"/>
      <c r="E92" s="531"/>
      <c r="F92" s="531"/>
      <c r="G92" s="531"/>
      <c r="H92" s="531"/>
      <c r="I92" s="531"/>
    </row>
    <row r="93" spans="1:9" s="443" customFormat="1">
      <c r="A93" s="310"/>
      <c r="B93" s="348"/>
      <c r="C93" s="310"/>
      <c r="D93" s="531"/>
      <c r="E93" s="531"/>
      <c r="F93" s="531"/>
      <c r="G93" s="531"/>
      <c r="H93" s="531"/>
      <c r="I93" s="531"/>
    </row>
    <row r="94" spans="1:9" s="443" customFormat="1">
      <c r="A94" s="310"/>
      <c r="B94" s="348"/>
      <c r="C94" s="310"/>
      <c r="D94" s="531"/>
      <c r="E94" s="531"/>
      <c r="F94" s="531"/>
      <c r="G94" s="531"/>
      <c r="H94" s="531"/>
      <c r="I94" s="531"/>
    </row>
    <row r="95" spans="1:9" s="443" customFormat="1">
      <c r="A95" s="310"/>
      <c r="B95" s="348"/>
      <c r="C95" s="310"/>
      <c r="D95" s="531"/>
      <c r="E95" s="531"/>
      <c r="F95" s="531"/>
      <c r="G95" s="531"/>
      <c r="H95" s="531"/>
      <c r="I95" s="531"/>
    </row>
    <row r="96" spans="1:9" s="443" customFormat="1">
      <c r="A96" s="310"/>
      <c r="B96" s="348"/>
      <c r="C96" s="310"/>
      <c r="D96" s="531"/>
      <c r="E96" s="531"/>
      <c r="F96" s="531"/>
      <c r="G96" s="531"/>
      <c r="H96" s="531"/>
      <c r="I96" s="531"/>
    </row>
    <row r="97" spans="1:9" s="443" customFormat="1">
      <c r="A97" s="310"/>
      <c r="B97" s="348"/>
      <c r="C97" s="310"/>
      <c r="D97" s="531"/>
      <c r="E97" s="531"/>
      <c r="F97" s="531"/>
      <c r="G97" s="531"/>
      <c r="H97" s="531"/>
      <c r="I97" s="531"/>
    </row>
    <row r="98" spans="1:9" s="443" customFormat="1">
      <c r="A98" s="310"/>
      <c r="B98" s="348"/>
      <c r="C98" s="310"/>
      <c r="D98" s="531"/>
      <c r="E98" s="531"/>
      <c r="F98" s="531"/>
      <c r="G98" s="531"/>
      <c r="H98" s="531"/>
      <c r="I98" s="531"/>
    </row>
    <row r="99" spans="1:9" s="443" customFormat="1">
      <c r="A99" s="310"/>
      <c r="B99" s="348"/>
      <c r="C99" s="310"/>
      <c r="D99" s="531"/>
      <c r="E99" s="531"/>
      <c r="F99" s="531"/>
      <c r="G99" s="531"/>
      <c r="H99" s="531"/>
      <c r="I99" s="531"/>
    </row>
    <row r="100" spans="1:9" s="443" customFormat="1">
      <c r="A100" s="310"/>
      <c r="B100" s="348"/>
      <c r="C100" s="310"/>
      <c r="D100" s="531"/>
      <c r="E100" s="531"/>
      <c r="F100" s="531"/>
      <c r="G100" s="531"/>
      <c r="H100" s="531"/>
      <c r="I100" s="531"/>
    </row>
    <row r="101" spans="1:9" s="443" customFormat="1">
      <c r="A101" s="310"/>
      <c r="B101" s="348"/>
      <c r="C101" s="310"/>
      <c r="D101" s="531"/>
      <c r="E101" s="531"/>
      <c r="F101" s="531"/>
      <c r="G101" s="531"/>
      <c r="H101" s="531"/>
      <c r="I101" s="531"/>
    </row>
    <row r="102" spans="1:9" s="443" customFormat="1">
      <c r="A102" s="310"/>
      <c r="B102" s="348"/>
      <c r="C102" s="310"/>
      <c r="D102" s="531"/>
      <c r="E102" s="531"/>
      <c r="F102" s="531"/>
      <c r="G102" s="531"/>
      <c r="H102" s="531"/>
      <c r="I102" s="531"/>
    </row>
    <row r="103" spans="1:9" s="443" customFormat="1">
      <c r="A103" s="310"/>
      <c r="B103" s="348"/>
      <c r="C103" s="310"/>
      <c r="D103" s="531"/>
      <c r="E103" s="531"/>
      <c r="F103" s="531"/>
      <c r="G103" s="531"/>
      <c r="H103" s="531"/>
      <c r="I103" s="531"/>
    </row>
    <row r="104" spans="1:9" s="443" customFormat="1">
      <c r="A104" s="310"/>
      <c r="B104" s="348"/>
      <c r="C104" s="310"/>
      <c r="D104" s="531"/>
      <c r="E104" s="531"/>
      <c r="F104" s="531"/>
      <c r="G104" s="531"/>
      <c r="H104" s="531"/>
      <c r="I104" s="531"/>
    </row>
    <row r="105" spans="1:9" s="443" customFormat="1">
      <c r="A105" s="310"/>
      <c r="B105" s="348"/>
      <c r="C105" s="310"/>
      <c r="D105" s="531"/>
      <c r="E105" s="531"/>
      <c r="F105" s="531"/>
      <c r="G105" s="531"/>
      <c r="H105" s="531"/>
      <c r="I105" s="531"/>
    </row>
    <row r="106" spans="1:9" s="443" customFormat="1">
      <c r="A106" s="310"/>
      <c r="B106" s="348"/>
      <c r="C106" s="310"/>
      <c r="D106" s="531"/>
      <c r="E106" s="531"/>
      <c r="F106" s="531"/>
      <c r="G106" s="531"/>
      <c r="H106" s="531"/>
      <c r="I106" s="531"/>
    </row>
    <row r="107" spans="1:9" s="443" customFormat="1">
      <c r="A107" s="310"/>
      <c r="B107" s="348"/>
      <c r="C107" s="310"/>
      <c r="D107" s="531"/>
      <c r="E107" s="531"/>
      <c r="F107" s="531"/>
      <c r="G107" s="531"/>
      <c r="H107" s="531"/>
      <c r="I107" s="531"/>
    </row>
    <row r="108" spans="1:9" s="443" customFormat="1">
      <c r="A108" s="310"/>
      <c r="B108" s="348"/>
      <c r="C108" s="310"/>
      <c r="D108" s="531"/>
      <c r="E108" s="531"/>
      <c r="F108" s="531"/>
      <c r="G108" s="531"/>
      <c r="H108" s="531"/>
      <c r="I108" s="531"/>
    </row>
    <row r="109" spans="1:9" s="443" customFormat="1">
      <c r="A109" s="310"/>
      <c r="B109" s="348"/>
      <c r="C109" s="310"/>
      <c r="D109" s="531"/>
      <c r="E109" s="531"/>
      <c r="F109" s="531"/>
      <c r="G109" s="531"/>
      <c r="H109" s="531"/>
      <c r="I109" s="531"/>
    </row>
    <row r="110" spans="1:9" s="443" customFormat="1">
      <c r="A110" s="310"/>
      <c r="B110" s="348"/>
      <c r="C110" s="310"/>
      <c r="D110" s="531"/>
      <c r="E110" s="531"/>
      <c r="F110" s="531"/>
      <c r="G110" s="531"/>
      <c r="H110" s="531"/>
      <c r="I110" s="531"/>
    </row>
    <row r="111" spans="1:9" s="443" customFormat="1">
      <c r="A111" s="310"/>
      <c r="B111" s="348"/>
      <c r="C111" s="310"/>
      <c r="D111" s="531"/>
      <c r="E111" s="531"/>
      <c r="F111" s="531"/>
      <c r="G111" s="531"/>
      <c r="H111" s="531"/>
      <c r="I111" s="531"/>
    </row>
    <row r="112" spans="1:9" s="443" customFormat="1">
      <c r="A112" s="310"/>
      <c r="B112" s="348"/>
      <c r="C112" s="310"/>
      <c r="D112" s="531"/>
      <c r="E112" s="531"/>
      <c r="F112" s="531"/>
      <c r="G112" s="531"/>
      <c r="H112" s="531"/>
      <c r="I112" s="531"/>
    </row>
    <row r="113" spans="1:9" s="443" customFormat="1">
      <c r="A113" s="310"/>
      <c r="B113" s="348"/>
      <c r="C113" s="310"/>
      <c r="D113" s="531"/>
      <c r="E113" s="531"/>
      <c r="F113" s="531"/>
      <c r="G113" s="531"/>
      <c r="H113" s="531"/>
      <c r="I113" s="531"/>
    </row>
    <row r="114" spans="1:9" s="443" customFormat="1">
      <c r="A114" s="310"/>
      <c r="B114" s="348"/>
      <c r="C114" s="310"/>
      <c r="D114" s="531"/>
      <c r="E114" s="531"/>
      <c r="F114" s="531"/>
      <c r="G114" s="531"/>
      <c r="H114" s="531"/>
      <c r="I114" s="531"/>
    </row>
    <row r="115" spans="1:9" s="443" customFormat="1">
      <c r="A115" s="310"/>
      <c r="B115" s="348"/>
      <c r="C115" s="310"/>
      <c r="D115" s="531"/>
      <c r="E115" s="531"/>
      <c r="F115" s="531"/>
      <c r="G115" s="531"/>
      <c r="H115" s="531"/>
      <c r="I115" s="531"/>
    </row>
    <row r="116" spans="1:9" s="443" customFormat="1">
      <c r="A116" s="310"/>
      <c r="B116" s="348"/>
      <c r="C116" s="310"/>
      <c r="D116" s="531"/>
      <c r="E116" s="531"/>
      <c r="F116" s="531"/>
      <c r="G116" s="531"/>
      <c r="H116" s="531"/>
      <c r="I116" s="531"/>
    </row>
    <row r="117" spans="1:9" s="443" customFormat="1">
      <c r="A117" s="310"/>
      <c r="B117" s="348"/>
      <c r="C117" s="310"/>
      <c r="D117" s="531"/>
      <c r="E117" s="531"/>
      <c r="F117" s="531"/>
      <c r="G117" s="531"/>
      <c r="H117" s="531"/>
      <c r="I117" s="531"/>
    </row>
    <row r="118" spans="1:9" s="443" customFormat="1">
      <c r="A118" s="310"/>
      <c r="B118" s="348"/>
      <c r="C118" s="310"/>
      <c r="D118" s="531"/>
      <c r="E118" s="531"/>
      <c r="F118" s="531"/>
      <c r="G118" s="531"/>
      <c r="H118" s="531"/>
      <c r="I118" s="531"/>
    </row>
    <row r="119" spans="1:9" s="443" customFormat="1">
      <c r="A119" s="310"/>
      <c r="B119" s="348"/>
      <c r="C119" s="310"/>
      <c r="D119" s="531"/>
      <c r="E119" s="531"/>
      <c r="F119" s="531"/>
      <c r="G119" s="531"/>
      <c r="H119" s="531"/>
      <c r="I119" s="531"/>
    </row>
    <row r="120" spans="1:9">
      <c r="D120" s="531"/>
      <c r="E120" s="531"/>
      <c r="F120" s="531"/>
      <c r="G120" s="531"/>
      <c r="H120" s="531"/>
      <c r="I120" s="531"/>
    </row>
    <row r="121" spans="1:9">
      <c r="D121" s="531"/>
      <c r="E121" s="531"/>
      <c r="F121" s="531"/>
      <c r="G121" s="531"/>
      <c r="H121" s="531"/>
      <c r="I121" s="531"/>
    </row>
    <row r="122" spans="1:9">
      <c r="D122" s="531"/>
      <c r="E122" s="531"/>
      <c r="F122" s="531"/>
      <c r="G122" s="531"/>
      <c r="H122" s="531"/>
      <c r="I122" s="531"/>
    </row>
    <row r="123" spans="1:9">
      <c r="D123" s="531"/>
      <c r="E123" s="531"/>
      <c r="F123" s="531"/>
      <c r="G123" s="531"/>
      <c r="H123" s="531"/>
      <c r="I123" s="531"/>
    </row>
    <row r="124" spans="1:9">
      <c r="D124" s="531"/>
      <c r="E124" s="531"/>
      <c r="F124" s="531"/>
      <c r="G124" s="531"/>
      <c r="H124" s="531"/>
      <c r="I124" s="531"/>
    </row>
    <row r="125" spans="1:9">
      <c r="D125" s="531"/>
      <c r="E125" s="531"/>
      <c r="F125" s="531"/>
      <c r="G125" s="531"/>
      <c r="H125" s="531"/>
      <c r="I125" s="531"/>
    </row>
    <row r="126" spans="1:9">
      <c r="D126" s="531"/>
      <c r="E126" s="531"/>
      <c r="F126" s="531"/>
      <c r="G126" s="531"/>
      <c r="H126" s="531"/>
      <c r="I126" s="531"/>
    </row>
    <row r="127" spans="1:9">
      <c r="D127" s="531"/>
      <c r="E127" s="531"/>
      <c r="F127" s="531"/>
      <c r="G127" s="531"/>
      <c r="H127" s="531"/>
      <c r="I127" s="531"/>
    </row>
    <row r="128" spans="1:9">
      <c r="D128" s="531"/>
      <c r="E128" s="531"/>
      <c r="F128" s="531"/>
      <c r="G128" s="531"/>
      <c r="H128" s="531"/>
      <c r="I128" s="531"/>
    </row>
    <row r="129" spans="4:9" s="310" customFormat="1">
      <c r="D129" s="531"/>
      <c r="E129" s="531"/>
      <c r="F129" s="531"/>
      <c r="G129" s="531"/>
      <c r="H129" s="531"/>
      <c r="I129" s="531"/>
    </row>
    <row r="130" spans="4:9" s="310" customFormat="1">
      <c r="D130" s="531"/>
      <c r="E130" s="531"/>
      <c r="F130" s="531"/>
      <c r="G130" s="531"/>
      <c r="H130" s="531"/>
      <c r="I130" s="531"/>
    </row>
    <row r="131" spans="4:9" s="310" customFormat="1">
      <c r="D131" s="531"/>
      <c r="E131" s="531"/>
      <c r="F131" s="531"/>
      <c r="G131" s="531"/>
      <c r="H131" s="531"/>
      <c r="I131" s="531"/>
    </row>
    <row r="132" spans="4:9" s="310" customFormat="1">
      <c r="D132" s="531"/>
      <c r="E132" s="531"/>
      <c r="F132" s="531"/>
      <c r="G132" s="531"/>
      <c r="H132" s="531"/>
      <c r="I132" s="531"/>
    </row>
    <row r="133" spans="4:9" s="310" customFormat="1">
      <c r="D133" s="531"/>
      <c r="E133" s="531"/>
      <c r="F133" s="531"/>
      <c r="G133" s="531"/>
      <c r="H133" s="531"/>
      <c r="I133" s="531"/>
    </row>
    <row r="134" spans="4:9" s="310" customFormat="1">
      <c r="D134" s="531"/>
      <c r="E134" s="531"/>
      <c r="F134" s="531"/>
      <c r="G134" s="531"/>
      <c r="H134" s="531"/>
      <c r="I134" s="531"/>
    </row>
    <row r="135" spans="4:9" s="310" customFormat="1">
      <c r="D135" s="531"/>
      <c r="E135" s="531"/>
      <c r="F135" s="531"/>
      <c r="G135" s="531"/>
      <c r="H135" s="531"/>
      <c r="I135" s="531"/>
    </row>
    <row r="136" spans="4:9" s="310" customFormat="1">
      <c r="D136" s="531"/>
      <c r="E136" s="531"/>
      <c r="F136" s="531"/>
      <c r="G136" s="531"/>
      <c r="H136" s="531"/>
      <c r="I136" s="531"/>
    </row>
    <row r="137" spans="4:9" s="310" customFormat="1">
      <c r="D137" s="531"/>
      <c r="E137" s="531"/>
      <c r="F137" s="531"/>
      <c r="G137" s="531"/>
      <c r="H137" s="531"/>
      <c r="I137" s="531"/>
    </row>
    <row r="138" spans="4:9" s="310" customFormat="1">
      <c r="D138" s="531"/>
      <c r="E138" s="531"/>
      <c r="F138" s="531"/>
      <c r="G138" s="531"/>
      <c r="H138" s="531"/>
      <c r="I138" s="531"/>
    </row>
    <row r="139" spans="4:9" s="310" customFormat="1">
      <c r="D139" s="531"/>
      <c r="E139" s="531"/>
      <c r="F139" s="531"/>
      <c r="G139" s="531"/>
      <c r="H139" s="531"/>
      <c r="I139" s="531"/>
    </row>
    <row r="140" spans="4:9" s="310" customFormat="1">
      <c r="D140" s="531"/>
      <c r="E140" s="531"/>
      <c r="F140" s="531"/>
      <c r="G140" s="531"/>
      <c r="H140" s="531"/>
      <c r="I140" s="531"/>
    </row>
    <row r="141" spans="4:9" s="310" customFormat="1">
      <c r="D141" s="531"/>
      <c r="E141" s="531"/>
      <c r="F141" s="531"/>
      <c r="G141" s="531"/>
      <c r="H141" s="531"/>
      <c r="I141" s="531"/>
    </row>
    <row r="142" spans="4:9" s="310" customFormat="1">
      <c r="D142" s="531"/>
      <c r="E142" s="531"/>
      <c r="F142" s="531"/>
      <c r="G142" s="531"/>
      <c r="H142" s="531"/>
      <c r="I142" s="531"/>
    </row>
    <row r="143" spans="4:9" s="310" customFormat="1">
      <c r="D143" s="531"/>
      <c r="E143" s="531"/>
      <c r="F143" s="531"/>
      <c r="G143" s="531"/>
      <c r="H143" s="531"/>
      <c r="I143" s="531"/>
    </row>
    <row r="144" spans="4:9" s="310" customFormat="1">
      <c r="D144" s="531"/>
      <c r="E144" s="531"/>
      <c r="F144" s="531"/>
      <c r="G144" s="531"/>
      <c r="H144" s="531"/>
      <c r="I144" s="531"/>
    </row>
    <row r="145" spans="4:9" s="310" customFormat="1">
      <c r="D145" s="531"/>
      <c r="E145" s="531"/>
      <c r="F145" s="531"/>
      <c r="G145" s="531"/>
      <c r="H145" s="531"/>
      <c r="I145" s="531"/>
    </row>
    <row r="146" spans="4:9" s="310" customFormat="1">
      <c r="D146" s="531"/>
      <c r="E146" s="531"/>
      <c r="F146" s="531"/>
      <c r="G146" s="531"/>
      <c r="H146" s="531"/>
      <c r="I146" s="531"/>
    </row>
    <row r="147" spans="4:9" s="310" customFormat="1">
      <c r="D147" s="531"/>
      <c r="E147" s="531"/>
      <c r="F147" s="531"/>
      <c r="G147" s="531"/>
      <c r="H147" s="531"/>
      <c r="I147" s="531"/>
    </row>
    <row r="148" spans="4:9" s="310" customFormat="1">
      <c r="D148" s="531"/>
      <c r="E148" s="531"/>
      <c r="F148" s="531"/>
      <c r="G148" s="531"/>
      <c r="H148" s="531"/>
      <c r="I148" s="531"/>
    </row>
    <row r="149" spans="4:9" s="310" customFormat="1">
      <c r="D149" s="531"/>
      <c r="E149" s="531"/>
      <c r="F149" s="531"/>
      <c r="G149" s="531"/>
      <c r="H149" s="531"/>
      <c r="I149" s="531"/>
    </row>
    <row r="150" spans="4:9" s="310" customFormat="1">
      <c r="D150" s="531"/>
      <c r="E150" s="531"/>
      <c r="F150" s="531"/>
      <c r="G150" s="531"/>
      <c r="H150" s="531"/>
      <c r="I150" s="531"/>
    </row>
    <row r="151" spans="4:9" s="310" customFormat="1">
      <c r="D151" s="531"/>
      <c r="E151" s="531"/>
      <c r="F151" s="531"/>
      <c r="G151" s="531"/>
      <c r="H151" s="531"/>
      <c r="I151" s="531"/>
    </row>
    <row r="152" spans="4:9" s="310" customFormat="1">
      <c r="D152" s="531"/>
      <c r="E152" s="531"/>
      <c r="F152" s="531"/>
      <c r="G152" s="531"/>
      <c r="H152" s="531"/>
      <c r="I152" s="531"/>
    </row>
    <row r="153" spans="4:9" s="310" customFormat="1">
      <c r="D153" s="531"/>
      <c r="E153" s="531"/>
      <c r="F153" s="531"/>
      <c r="G153" s="531"/>
      <c r="H153" s="531"/>
      <c r="I153" s="531"/>
    </row>
    <row r="154" spans="4:9" s="310" customFormat="1">
      <c r="D154" s="531"/>
      <c r="E154" s="531"/>
      <c r="F154" s="531"/>
      <c r="G154" s="531"/>
      <c r="H154" s="531"/>
      <c r="I154" s="531"/>
    </row>
    <row r="155" spans="4:9" s="310" customFormat="1">
      <c r="D155" s="531"/>
      <c r="E155" s="531"/>
      <c r="F155" s="531"/>
      <c r="G155" s="531"/>
      <c r="H155" s="531"/>
      <c r="I155" s="531"/>
    </row>
    <row r="156" spans="4:9" s="310" customFormat="1">
      <c r="D156" s="531"/>
      <c r="E156" s="531"/>
      <c r="F156" s="531"/>
      <c r="G156" s="531"/>
      <c r="H156" s="531"/>
      <c r="I156" s="531"/>
    </row>
    <row r="157" spans="4:9" s="310" customFormat="1">
      <c r="D157" s="531"/>
      <c r="E157" s="531"/>
      <c r="F157" s="531"/>
      <c r="G157" s="531"/>
      <c r="H157" s="531"/>
      <c r="I157" s="531"/>
    </row>
    <row r="158" spans="4:9" s="310" customFormat="1">
      <c r="D158" s="531"/>
      <c r="E158" s="531"/>
      <c r="F158" s="531"/>
      <c r="G158" s="531"/>
      <c r="H158" s="531"/>
      <c r="I158" s="531"/>
    </row>
    <row r="159" spans="4:9" s="310" customFormat="1">
      <c r="D159" s="531"/>
      <c r="E159" s="531"/>
      <c r="F159" s="531"/>
      <c r="G159" s="531"/>
      <c r="H159" s="531"/>
      <c r="I159" s="531"/>
    </row>
    <row r="160" spans="4:9" s="310" customFormat="1">
      <c r="D160" s="531"/>
      <c r="E160" s="531"/>
      <c r="F160" s="531"/>
      <c r="G160" s="531"/>
      <c r="H160" s="531"/>
      <c r="I160" s="531"/>
    </row>
    <row r="161" spans="4:9" s="310" customFormat="1">
      <c r="D161" s="531"/>
      <c r="E161" s="531"/>
      <c r="F161" s="531"/>
      <c r="G161" s="531"/>
      <c r="H161" s="531"/>
      <c r="I161" s="531"/>
    </row>
    <row r="162" spans="4:9" s="310" customFormat="1">
      <c r="D162" s="531"/>
      <c r="E162" s="531"/>
      <c r="F162" s="531"/>
      <c r="G162" s="531"/>
      <c r="H162" s="531"/>
      <c r="I162" s="531"/>
    </row>
    <row r="163" spans="4:9" s="310" customFormat="1">
      <c r="D163" s="531"/>
      <c r="E163" s="531"/>
      <c r="F163" s="531"/>
      <c r="G163" s="531"/>
      <c r="H163" s="531"/>
      <c r="I163" s="531"/>
    </row>
    <row r="164" spans="4:9" s="310" customFormat="1">
      <c r="D164" s="531"/>
      <c r="E164" s="531"/>
      <c r="F164" s="531"/>
      <c r="G164" s="531"/>
      <c r="H164" s="531"/>
      <c r="I164" s="531"/>
    </row>
    <row r="165" spans="4:9" s="310" customFormat="1">
      <c r="D165" s="531"/>
      <c r="E165" s="531"/>
      <c r="F165" s="531"/>
      <c r="G165" s="531"/>
      <c r="H165" s="531"/>
      <c r="I165" s="531"/>
    </row>
    <row r="166" spans="4:9" s="310" customFormat="1">
      <c r="D166" s="531"/>
      <c r="E166" s="531"/>
      <c r="F166" s="531"/>
      <c r="G166" s="531"/>
      <c r="H166" s="531"/>
      <c r="I166" s="531"/>
    </row>
    <row r="167" spans="4:9" s="310" customFormat="1">
      <c r="D167" s="531"/>
      <c r="E167" s="531"/>
      <c r="F167" s="531"/>
      <c r="G167" s="531"/>
      <c r="H167" s="531"/>
      <c r="I167" s="531"/>
    </row>
    <row r="168" spans="4:9" s="310" customFormat="1">
      <c r="D168" s="531"/>
      <c r="E168" s="531"/>
      <c r="F168" s="531"/>
      <c r="G168" s="531"/>
      <c r="H168" s="531"/>
      <c r="I168" s="531"/>
    </row>
    <row r="169" spans="4:9" s="310" customFormat="1">
      <c r="D169" s="531"/>
      <c r="E169" s="531"/>
      <c r="F169" s="531"/>
      <c r="G169" s="531"/>
      <c r="H169" s="531"/>
      <c r="I169" s="531"/>
    </row>
    <row r="170" spans="4:9" s="310" customFormat="1">
      <c r="D170" s="531"/>
      <c r="E170" s="531"/>
      <c r="F170" s="531"/>
      <c r="G170" s="531"/>
      <c r="H170" s="531"/>
      <c r="I170" s="531"/>
    </row>
    <row r="171" spans="4:9" s="310" customFormat="1">
      <c r="D171" s="531"/>
      <c r="E171" s="531"/>
      <c r="F171" s="531"/>
      <c r="G171" s="531"/>
      <c r="H171" s="531"/>
      <c r="I171" s="531"/>
    </row>
    <row r="172" spans="4:9" s="310" customFormat="1">
      <c r="D172" s="531"/>
      <c r="E172" s="531"/>
      <c r="F172" s="531"/>
      <c r="G172" s="531"/>
      <c r="H172" s="531"/>
      <c r="I172" s="531"/>
    </row>
    <row r="173" spans="4:9" s="310" customFormat="1">
      <c r="D173" s="531"/>
      <c r="E173" s="531"/>
      <c r="F173" s="531"/>
      <c r="G173" s="531"/>
      <c r="H173" s="531"/>
      <c r="I173" s="531"/>
    </row>
    <row r="174" spans="4:9" s="310" customFormat="1">
      <c r="D174" s="531"/>
      <c r="E174" s="531"/>
      <c r="F174" s="531"/>
      <c r="G174" s="531"/>
      <c r="H174" s="531"/>
      <c r="I174" s="531"/>
    </row>
    <row r="175" spans="4:9" s="310" customFormat="1">
      <c r="D175" s="531"/>
      <c r="E175" s="531"/>
      <c r="F175" s="531"/>
      <c r="G175" s="531"/>
      <c r="H175" s="531"/>
      <c r="I175" s="531"/>
    </row>
    <row r="176" spans="4:9" s="310" customFormat="1">
      <c r="D176" s="531"/>
      <c r="E176" s="531"/>
      <c r="F176" s="531"/>
      <c r="G176" s="531"/>
      <c r="H176" s="531"/>
      <c r="I176" s="531"/>
    </row>
    <row r="177" spans="4:9" s="310" customFormat="1">
      <c r="D177" s="531"/>
      <c r="E177" s="531"/>
      <c r="F177" s="531"/>
      <c r="G177" s="531"/>
      <c r="H177" s="531"/>
      <c r="I177" s="531"/>
    </row>
    <row r="178" spans="4:9" s="310" customFormat="1">
      <c r="D178" s="531"/>
      <c r="E178" s="531"/>
      <c r="F178" s="531"/>
      <c r="G178" s="531"/>
      <c r="H178" s="531"/>
      <c r="I178" s="531"/>
    </row>
    <row r="179" spans="4:9" s="310" customFormat="1">
      <c r="D179" s="531"/>
      <c r="E179" s="531"/>
      <c r="F179" s="531"/>
      <c r="G179" s="531"/>
      <c r="H179" s="531"/>
      <c r="I179" s="531"/>
    </row>
    <row r="180" spans="4:9" s="310" customFormat="1">
      <c r="D180" s="531"/>
      <c r="E180" s="531"/>
      <c r="F180" s="531"/>
      <c r="G180" s="531"/>
      <c r="H180" s="531"/>
      <c r="I180" s="531"/>
    </row>
    <row r="181" spans="4:9" s="310" customFormat="1">
      <c r="D181" s="531"/>
      <c r="E181" s="531"/>
      <c r="F181" s="531"/>
      <c r="G181" s="531"/>
      <c r="H181" s="531"/>
      <c r="I181" s="531"/>
    </row>
    <row r="182" spans="4:9" s="310" customFormat="1">
      <c r="D182" s="531"/>
      <c r="E182" s="531"/>
      <c r="F182" s="531"/>
      <c r="G182" s="531"/>
      <c r="H182" s="531"/>
      <c r="I182" s="531"/>
    </row>
    <row r="183" spans="4:9" s="310" customFormat="1">
      <c r="D183" s="531"/>
      <c r="E183" s="531"/>
      <c r="F183" s="531"/>
      <c r="G183" s="531"/>
      <c r="H183" s="531"/>
      <c r="I183" s="531"/>
    </row>
    <row r="184" spans="4:9" s="310" customFormat="1">
      <c r="D184" s="531"/>
      <c r="E184" s="531"/>
      <c r="F184" s="531"/>
      <c r="G184" s="531"/>
      <c r="H184" s="531"/>
      <c r="I184" s="531"/>
    </row>
    <row r="185" spans="4:9" s="310" customFormat="1">
      <c r="D185" s="531"/>
      <c r="E185" s="531"/>
      <c r="F185" s="531"/>
      <c r="G185" s="531"/>
      <c r="H185" s="531"/>
      <c r="I185" s="531"/>
    </row>
    <row r="186" spans="4:9" s="310" customFormat="1">
      <c r="D186" s="531"/>
      <c r="E186" s="531"/>
      <c r="F186" s="531"/>
      <c r="G186" s="531"/>
      <c r="H186" s="531"/>
      <c r="I186" s="531"/>
    </row>
    <row r="187" spans="4:9" s="310" customFormat="1">
      <c r="D187" s="531"/>
      <c r="E187" s="531"/>
      <c r="F187" s="531"/>
      <c r="G187" s="531"/>
      <c r="H187" s="531"/>
      <c r="I187" s="531"/>
    </row>
    <row r="188" spans="4:9" s="310" customFormat="1">
      <c r="D188" s="531"/>
      <c r="E188" s="531"/>
      <c r="F188" s="531"/>
      <c r="G188" s="531"/>
      <c r="H188" s="531"/>
      <c r="I188" s="531"/>
    </row>
    <row r="189" spans="4:9" s="310" customFormat="1">
      <c r="D189" s="531"/>
      <c r="E189" s="531"/>
      <c r="F189" s="531"/>
      <c r="G189" s="531"/>
      <c r="H189" s="531"/>
      <c r="I189" s="531"/>
    </row>
    <row r="190" spans="4:9" s="310" customFormat="1">
      <c r="D190" s="531"/>
      <c r="E190" s="531"/>
      <c r="F190" s="531"/>
      <c r="G190" s="531"/>
      <c r="H190" s="531"/>
      <c r="I190" s="531"/>
    </row>
    <row r="191" spans="4:9" s="310" customFormat="1">
      <c r="D191" s="531"/>
      <c r="E191" s="531"/>
      <c r="F191" s="531"/>
      <c r="G191" s="531"/>
      <c r="H191" s="531"/>
      <c r="I191" s="531"/>
    </row>
    <row r="192" spans="4:9" s="310" customFormat="1">
      <c r="D192" s="531"/>
      <c r="E192" s="531"/>
      <c r="F192" s="531"/>
      <c r="G192" s="531"/>
      <c r="H192" s="531"/>
      <c r="I192" s="531"/>
    </row>
    <row r="193" spans="4:9" s="310" customFormat="1">
      <c r="D193" s="531"/>
      <c r="E193" s="531"/>
      <c r="F193" s="531"/>
      <c r="G193" s="531"/>
      <c r="H193" s="531"/>
      <c r="I193" s="531"/>
    </row>
    <row r="194" spans="4:9" s="310" customFormat="1">
      <c r="D194" s="531"/>
      <c r="E194" s="531"/>
      <c r="F194" s="531"/>
      <c r="G194" s="531"/>
      <c r="H194" s="531"/>
      <c r="I194" s="531"/>
    </row>
    <row r="195" spans="4:9" s="310" customFormat="1">
      <c r="D195" s="531"/>
      <c r="E195" s="531"/>
      <c r="F195" s="531"/>
      <c r="G195" s="531"/>
      <c r="H195" s="531"/>
      <c r="I195" s="531"/>
    </row>
    <row r="196" spans="4:9" s="310" customFormat="1">
      <c r="D196" s="531"/>
      <c r="E196" s="531"/>
      <c r="F196" s="531"/>
      <c r="G196" s="531"/>
      <c r="H196" s="531"/>
      <c r="I196" s="531"/>
    </row>
    <row r="197" spans="4:9" s="310" customFormat="1">
      <c r="D197" s="531"/>
      <c r="E197" s="531"/>
      <c r="F197" s="531"/>
      <c r="G197" s="531"/>
      <c r="H197" s="531"/>
      <c r="I197" s="531"/>
    </row>
    <row r="198" spans="4:9" s="310" customFormat="1">
      <c r="D198" s="531"/>
      <c r="E198" s="531"/>
      <c r="F198" s="531"/>
      <c r="G198" s="531"/>
      <c r="H198" s="531"/>
      <c r="I198" s="531"/>
    </row>
    <row r="199" spans="4:9" s="310" customFormat="1">
      <c r="D199" s="531"/>
      <c r="E199" s="531"/>
      <c r="F199" s="531"/>
      <c r="G199" s="531"/>
      <c r="H199" s="531"/>
      <c r="I199" s="531"/>
    </row>
    <row r="200" spans="4:9" s="310" customFormat="1">
      <c r="D200" s="531"/>
      <c r="E200" s="531"/>
      <c r="F200" s="531"/>
      <c r="G200" s="531"/>
      <c r="H200" s="531"/>
      <c r="I200" s="531"/>
    </row>
    <row r="201" spans="4:9" s="310" customFormat="1">
      <c r="D201" s="531"/>
      <c r="E201" s="531"/>
      <c r="F201" s="531"/>
      <c r="G201" s="531"/>
      <c r="H201" s="531"/>
      <c r="I201" s="531"/>
    </row>
    <row r="202" spans="4:9" s="310" customFormat="1">
      <c r="D202" s="531"/>
      <c r="E202" s="531"/>
      <c r="F202" s="531"/>
      <c r="G202" s="531"/>
      <c r="H202" s="531"/>
      <c r="I202" s="531"/>
    </row>
    <row r="203" spans="4:9" s="310" customFormat="1">
      <c r="D203" s="531"/>
      <c r="E203" s="531"/>
      <c r="F203" s="531"/>
      <c r="G203" s="531"/>
      <c r="H203" s="531"/>
      <c r="I203" s="531"/>
    </row>
    <row r="204" spans="4:9" s="310" customFormat="1">
      <c r="D204" s="531"/>
      <c r="E204" s="531"/>
      <c r="F204" s="531"/>
      <c r="G204" s="531"/>
      <c r="H204" s="531"/>
      <c r="I204" s="531"/>
    </row>
    <row r="205" spans="4:9" s="310" customFormat="1">
      <c r="D205" s="531"/>
      <c r="E205" s="531"/>
      <c r="F205" s="531"/>
      <c r="G205" s="531"/>
      <c r="H205" s="531"/>
      <c r="I205" s="531"/>
    </row>
    <row r="206" spans="4:9" s="310" customFormat="1">
      <c r="D206" s="531"/>
      <c r="E206" s="531"/>
      <c r="F206" s="531"/>
      <c r="G206" s="531"/>
      <c r="H206" s="531"/>
      <c r="I206" s="531"/>
    </row>
    <row r="207" spans="4:9" s="310" customFormat="1">
      <c r="D207" s="531"/>
      <c r="E207" s="531"/>
      <c r="F207" s="531"/>
      <c r="G207" s="531"/>
      <c r="H207" s="531"/>
      <c r="I207" s="531"/>
    </row>
    <row r="208" spans="4:9" s="310" customFormat="1">
      <c r="D208" s="531"/>
      <c r="E208" s="531"/>
      <c r="F208" s="531"/>
      <c r="G208" s="531"/>
      <c r="H208" s="531"/>
      <c r="I208" s="531"/>
    </row>
    <row r="209" spans="4:9" s="310" customFormat="1">
      <c r="D209" s="531"/>
      <c r="E209" s="531"/>
      <c r="F209" s="531"/>
      <c r="G209" s="531"/>
      <c r="H209" s="531"/>
      <c r="I209" s="531"/>
    </row>
    <row r="210" spans="4:9" s="310" customFormat="1">
      <c r="D210" s="531"/>
      <c r="E210" s="531"/>
      <c r="F210" s="531"/>
      <c r="G210" s="531"/>
      <c r="H210" s="531"/>
      <c r="I210" s="531"/>
    </row>
    <row r="211" spans="4:9" s="310" customFormat="1">
      <c r="D211" s="531"/>
      <c r="E211" s="531"/>
      <c r="F211" s="531"/>
      <c r="G211" s="531"/>
      <c r="H211" s="531"/>
      <c r="I211" s="531"/>
    </row>
    <row r="212" spans="4:9" s="310" customFormat="1">
      <c r="D212" s="531"/>
      <c r="E212" s="531"/>
      <c r="F212" s="531"/>
      <c r="G212" s="531"/>
      <c r="H212" s="531"/>
      <c r="I212" s="531"/>
    </row>
    <row r="213" spans="4:9" s="310" customFormat="1">
      <c r="D213" s="531"/>
      <c r="E213" s="531"/>
      <c r="F213" s="531"/>
      <c r="G213" s="531"/>
      <c r="H213" s="531"/>
      <c r="I213" s="531"/>
    </row>
    <row r="214" spans="4:9" s="310" customFormat="1">
      <c r="D214" s="531"/>
      <c r="E214" s="531"/>
      <c r="F214" s="531"/>
      <c r="G214" s="531"/>
      <c r="H214" s="531"/>
      <c r="I214" s="531"/>
    </row>
    <row r="215" spans="4:9" s="310" customFormat="1">
      <c r="D215" s="531"/>
      <c r="E215" s="531"/>
      <c r="F215" s="531"/>
      <c r="G215" s="531"/>
      <c r="H215" s="531"/>
      <c r="I215" s="531"/>
    </row>
    <row r="216" spans="4:9" s="310" customFormat="1">
      <c r="D216" s="531"/>
      <c r="E216" s="531"/>
      <c r="F216" s="531"/>
      <c r="G216" s="531"/>
      <c r="H216" s="531"/>
      <c r="I216" s="531"/>
    </row>
    <row r="217" spans="4:9" s="310" customFormat="1">
      <c r="D217" s="531"/>
      <c r="E217" s="531"/>
      <c r="F217" s="531"/>
      <c r="G217" s="531"/>
      <c r="H217" s="531"/>
      <c r="I217" s="531"/>
    </row>
    <row r="218" spans="4:9" s="310" customFormat="1">
      <c r="D218" s="531"/>
      <c r="E218" s="531"/>
      <c r="F218" s="531"/>
      <c r="G218" s="531"/>
      <c r="H218" s="531"/>
      <c r="I218" s="531"/>
    </row>
    <row r="219" spans="4:9" s="310" customFormat="1">
      <c r="D219" s="531"/>
      <c r="E219" s="531"/>
      <c r="F219" s="531"/>
      <c r="G219" s="531"/>
      <c r="H219" s="531"/>
      <c r="I219" s="531"/>
    </row>
    <row r="220" spans="4:9" s="310" customFormat="1">
      <c r="D220" s="531"/>
      <c r="E220" s="531"/>
      <c r="F220" s="531"/>
      <c r="G220" s="531"/>
      <c r="H220" s="531"/>
      <c r="I220" s="531"/>
    </row>
    <row r="221" spans="4:9" s="310" customFormat="1">
      <c r="D221" s="531"/>
      <c r="E221" s="531"/>
      <c r="F221" s="531"/>
      <c r="G221" s="531"/>
      <c r="H221" s="531"/>
      <c r="I221" s="531"/>
    </row>
    <row r="222" spans="4:9" s="310" customFormat="1">
      <c r="D222" s="531"/>
      <c r="E222" s="531"/>
      <c r="F222" s="531"/>
      <c r="G222" s="531"/>
      <c r="H222" s="531"/>
      <c r="I222" s="531"/>
    </row>
    <row r="223" spans="4:9" s="310" customFormat="1">
      <c r="D223" s="531"/>
      <c r="E223" s="531"/>
      <c r="F223" s="531"/>
      <c r="G223" s="531"/>
      <c r="H223" s="531"/>
      <c r="I223" s="531"/>
    </row>
    <row r="224" spans="4:9" s="310" customFormat="1">
      <c r="D224" s="531"/>
      <c r="E224" s="531"/>
      <c r="F224" s="531"/>
      <c r="G224" s="531"/>
      <c r="H224" s="531"/>
      <c r="I224" s="531"/>
    </row>
    <row r="225" spans="4:9" s="310" customFormat="1">
      <c r="D225" s="531"/>
      <c r="E225" s="531"/>
      <c r="F225" s="531"/>
      <c r="G225" s="531"/>
      <c r="H225" s="531"/>
      <c r="I225" s="531"/>
    </row>
    <row r="226" spans="4:9" s="310" customFormat="1">
      <c r="D226" s="531"/>
      <c r="E226" s="531"/>
      <c r="F226" s="531"/>
      <c r="G226" s="531"/>
      <c r="H226" s="531"/>
      <c r="I226" s="531"/>
    </row>
    <row r="227" spans="4:9" s="310" customFormat="1">
      <c r="D227" s="531"/>
      <c r="E227" s="531"/>
      <c r="F227" s="531"/>
      <c r="G227" s="531"/>
      <c r="H227" s="531"/>
      <c r="I227" s="531"/>
    </row>
    <row r="228" spans="4:9" s="310" customFormat="1">
      <c r="D228" s="531"/>
      <c r="E228" s="531"/>
      <c r="F228" s="531"/>
      <c r="G228" s="531"/>
      <c r="H228" s="531"/>
      <c r="I228" s="531"/>
    </row>
    <row r="229" spans="4:9" s="310" customFormat="1">
      <c r="D229" s="531"/>
      <c r="E229" s="531"/>
      <c r="F229" s="531"/>
      <c r="G229" s="531"/>
      <c r="H229" s="531"/>
      <c r="I229" s="531"/>
    </row>
    <row r="230" spans="4:9" s="310" customFormat="1">
      <c r="D230" s="531"/>
      <c r="E230" s="531"/>
      <c r="F230" s="531"/>
      <c r="G230" s="531"/>
      <c r="H230" s="531"/>
      <c r="I230" s="531"/>
    </row>
    <row r="231" spans="4:9" s="310" customFormat="1">
      <c r="D231" s="531"/>
      <c r="E231" s="531"/>
      <c r="F231" s="531"/>
      <c r="G231" s="531"/>
      <c r="H231" s="531"/>
      <c r="I231" s="531"/>
    </row>
    <row r="232" spans="4:9" s="310" customFormat="1">
      <c r="D232" s="531"/>
      <c r="E232" s="531"/>
      <c r="F232" s="531"/>
      <c r="G232" s="531"/>
      <c r="H232" s="531"/>
      <c r="I232" s="531"/>
    </row>
    <row r="233" spans="4:9" s="310" customFormat="1">
      <c r="D233" s="531"/>
      <c r="E233" s="531"/>
      <c r="F233" s="531"/>
      <c r="G233" s="531"/>
      <c r="H233" s="531"/>
      <c r="I233" s="531"/>
    </row>
    <row r="234" spans="4:9" s="310" customFormat="1">
      <c r="D234" s="531"/>
      <c r="E234" s="531"/>
      <c r="F234" s="531"/>
      <c r="G234" s="531"/>
      <c r="H234" s="531"/>
      <c r="I234" s="531"/>
    </row>
    <row r="235" spans="4:9" s="310" customFormat="1">
      <c r="D235" s="531"/>
      <c r="E235" s="531"/>
      <c r="F235" s="531"/>
      <c r="G235" s="531"/>
      <c r="H235" s="531"/>
      <c r="I235" s="531"/>
    </row>
    <row r="236" spans="4:9" s="310" customFormat="1">
      <c r="D236" s="531"/>
      <c r="E236" s="531"/>
      <c r="F236" s="531"/>
      <c r="G236" s="531"/>
      <c r="H236" s="531"/>
      <c r="I236" s="531"/>
    </row>
    <row r="237" spans="4:9" s="310" customFormat="1">
      <c r="D237" s="531"/>
      <c r="E237" s="531"/>
      <c r="F237" s="531"/>
      <c r="G237" s="531"/>
      <c r="H237" s="531"/>
      <c r="I237" s="531"/>
    </row>
    <row r="238" spans="4:9" s="310" customFormat="1">
      <c r="D238" s="531"/>
      <c r="E238" s="531"/>
      <c r="F238" s="531"/>
      <c r="G238" s="531"/>
      <c r="H238" s="531"/>
      <c r="I238" s="531"/>
    </row>
    <row r="239" spans="4:9" s="310" customFormat="1">
      <c r="D239" s="531"/>
      <c r="E239" s="531"/>
      <c r="F239" s="531"/>
      <c r="G239" s="531"/>
      <c r="H239" s="531"/>
      <c r="I239" s="531"/>
    </row>
    <row r="240" spans="4:9" s="310" customFormat="1">
      <c r="D240" s="531"/>
      <c r="E240" s="531"/>
      <c r="F240" s="531"/>
      <c r="G240" s="531"/>
      <c r="H240" s="531"/>
      <c r="I240" s="531"/>
    </row>
    <row r="241" spans="4:9" s="310" customFormat="1">
      <c r="D241" s="531"/>
      <c r="E241" s="531"/>
      <c r="F241" s="531"/>
      <c r="G241" s="531"/>
      <c r="H241" s="531"/>
      <c r="I241" s="531"/>
    </row>
    <row r="242" spans="4:9" s="310" customFormat="1">
      <c r="D242" s="531"/>
      <c r="E242" s="531"/>
      <c r="F242" s="531"/>
      <c r="G242" s="531"/>
      <c r="H242" s="531"/>
      <c r="I242" s="531"/>
    </row>
    <row r="243" spans="4:9" s="310" customFormat="1">
      <c r="D243" s="531"/>
      <c r="E243" s="531"/>
      <c r="F243" s="531"/>
      <c r="G243" s="531"/>
      <c r="H243" s="531"/>
      <c r="I243" s="531"/>
    </row>
    <row r="244" spans="4:9" s="310" customFormat="1">
      <c r="D244" s="531"/>
      <c r="E244" s="531"/>
      <c r="F244" s="531"/>
      <c r="G244" s="531"/>
      <c r="H244" s="531"/>
      <c r="I244" s="531"/>
    </row>
    <row r="245" spans="4:9" s="310" customFormat="1">
      <c r="D245" s="531"/>
      <c r="E245" s="531"/>
      <c r="F245" s="531"/>
      <c r="G245" s="531"/>
      <c r="H245" s="531"/>
      <c r="I245" s="531"/>
    </row>
    <row r="246" spans="4:9" s="310" customFormat="1">
      <c r="D246" s="531"/>
      <c r="E246" s="531"/>
      <c r="F246" s="531"/>
      <c r="G246" s="531"/>
      <c r="H246" s="531"/>
      <c r="I246" s="531"/>
    </row>
    <row r="247" spans="4:9" s="310" customFormat="1">
      <c r="D247" s="531"/>
      <c r="E247" s="531"/>
      <c r="F247" s="531"/>
      <c r="G247" s="531"/>
      <c r="H247" s="531"/>
      <c r="I247" s="531"/>
    </row>
    <row r="248" spans="4:9" s="310" customFormat="1">
      <c r="D248" s="531"/>
      <c r="E248" s="531"/>
      <c r="F248" s="531"/>
      <c r="G248" s="531"/>
      <c r="H248" s="531"/>
      <c r="I248" s="531"/>
    </row>
    <row r="249" spans="4:9" s="310" customFormat="1">
      <c r="D249" s="531"/>
      <c r="E249" s="531"/>
      <c r="F249" s="531"/>
      <c r="G249" s="531"/>
      <c r="H249" s="531"/>
      <c r="I249" s="531"/>
    </row>
    <row r="250" spans="4:9" s="310" customFormat="1">
      <c r="D250" s="531"/>
      <c r="E250" s="531"/>
      <c r="F250" s="531"/>
      <c r="G250" s="531"/>
      <c r="H250" s="531"/>
      <c r="I250" s="531"/>
    </row>
    <row r="251" spans="4:9" s="310" customFormat="1">
      <c r="D251" s="531"/>
      <c r="E251" s="531"/>
      <c r="F251" s="531"/>
      <c r="G251" s="531"/>
      <c r="H251" s="531"/>
      <c r="I251" s="531"/>
    </row>
    <row r="252" spans="4:9" s="310" customFormat="1">
      <c r="D252" s="531"/>
      <c r="E252" s="531"/>
      <c r="F252" s="531"/>
      <c r="G252" s="531"/>
      <c r="H252" s="531"/>
      <c r="I252" s="531"/>
    </row>
    <row r="253" spans="4:9" s="310" customFormat="1">
      <c r="D253" s="531"/>
      <c r="E253" s="531"/>
      <c r="F253" s="531"/>
      <c r="G253" s="531"/>
      <c r="H253" s="531"/>
      <c r="I253" s="531"/>
    </row>
    <row r="254" spans="4:9" s="310" customFormat="1">
      <c r="D254" s="531"/>
      <c r="E254" s="531"/>
      <c r="F254" s="531"/>
      <c r="G254" s="531"/>
      <c r="H254" s="531"/>
      <c r="I254" s="531"/>
    </row>
    <row r="255" spans="4:9" s="310" customFormat="1">
      <c r="D255" s="531"/>
      <c r="E255" s="531"/>
      <c r="F255" s="531"/>
      <c r="G255" s="531"/>
      <c r="H255" s="531"/>
      <c r="I255" s="531"/>
    </row>
    <row r="256" spans="4:9" s="310" customFormat="1">
      <c r="D256" s="531"/>
      <c r="E256" s="531"/>
      <c r="F256" s="531"/>
      <c r="G256" s="531"/>
      <c r="H256" s="531"/>
      <c r="I256" s="531"/>
    </row>
    <row r="257" spans="4:9" s="310" customFormat="1">
      <c r="D257" s="531"/>
      <c r="E257" s="531"/>
      <c r="F257" s="531"/>
      <c r="G257" s="531"/>
      <c r="H257" s="531"/>
      <c r="I257" s="531"/>
    </row>
    <row r="258" spans="4:9" s="310" customFormat="1">
      <c r="D258" s="531"/>
      <c r="E258" s="531"/>
      <c r="F258" s="531"/>
      <c r="G258" s="531"/>
      <c r="H258" s="531"/>
      <c r="I258" s="531"/>
    </row>
    <row r="259" spans="4:9" s="310" customFormat="1">
      <c r="D259" s="531"/>
      <c r="E259" s="531"/>
      <c r="F259" s="531"/>
      <c r="G259" s="531"/>
      <c r="H259" s="531"/>
      <c r="I259" s="531"/>
    </row>
    <row r="260" spans="4:9" s="310" customFormat="1">
      <c r="D260" s="531"/>
      <c r="E260" s="531"/>
      <c r="F260" s="531"/>
      <c r="G260" s="531"/>
      <c r="H260" s="531"/>
      <c r="I260" s="531"/>
    </row>
    <row r="261" spans="4:9" s="310" customFormat="1">
      <c r="D261" s="531"/>
      <c r="E261" s="531"/>
      <c r="F261" s="531"/>
      <c r="G261" s="531"/>
      <c r="H261" s="531"/>
      <c r="I261" s="531"/>
    </row>
    <row r="262" spans="4:9" s="310" customFormat="1">
      <c r="D262" s="531"/>
      <c r="E262" s="531"/>
      <c r="F262" s="531"/>
      <c r="G262" s="531"/>
      <c r="H262" s="531"/>
      <c r="I262" s="531"/>
    </row>
    <row r="263" spans="4:9" s="310" customFormat="1">
      <c r="D263" s="531"/>
      <c r="E263" s="531"/>
      <c r="F263" s="531"/>
      <c r="G263" s="531"/>
      <c r="H263" s="531"/>
      <c r="I263" s="531"/>
    </row>
    <row r="264" spans="4:9" s="310" customFormat="1">
      <c r="D264" s="531"/>
      <c r="E264" s="531"/>
      <c r="F264" s="531"/>
      <c r="G264" s="531"/>
      <c r="H264" s="531"/>
      <c r="I264" s="531"/>
    </row>
  </sheetData>
  <mergeCells count="15">
    <mergeCell ref="B41:I41"/>
    <mergeCell ref="B42:I42"/>
    <mergeCell ref="B35:I35"/>
    <mergeCell ref="B37:I37"/>
    <mergeCell ref="B38:I38"/>
    <mergeCell ref="B39:I39"/>
    <mergeCell ref="B40:I40"/>
    <mergeCell ref="B34:I34"/>
    <mergeCell ref="A8:A10"/>
    <mergeCell ref="B8:B10"/>
    <mergeCell ref="B31:H31"/>
    <mergeCell ref="I9:I10"/>
    <mergeCell ref="A29:I29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workbookViewId="0">
      <selection activeCell="I14" sqref="I14"/>
    </sheetView>
  </sheetViews>
  <sheetFormatPr defaultColWidth="10.625" defaultRowHeight="15.75"/>
  <cols>
    <col min="1" max="1" width="51.875" style="310" customWidth="1"/>
    <col min="2" max="2" width="10.625" style="348" customWidth="1"/>
    <col min="3" max="7" width="13.625" style="310" customWidth="1"/>
    <col min="8" max="9" width="14.625" style="310" customWidth="1"/>
    <col min="10" max="20" width="10.625" style="310"/>
    <col min="21" max="21" width="13.5" style="310" bestFit="1" customWidth="1"/>
    <col min="22" max="16384" width="10.625" style="310"/>
  </cols>
  <sheetData>
    <row r="1" spans="1:22">
      <c r="A1" s="37" t="s">
        <v>895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2"/>
      <c r="S1" s="496"/>
      <c r="T1" s="38"/>
      <c r="U1" s="38"/>
      <c r="V1" s="38"/>
    </row>
    <row r="2" spans="1:22">
      <c r="A2" s="309"/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2"/>
      <c r="S2" s="496"/>
      <c r="T2" s="38"/>
      <c r="U2" s="38"/>
      <c r="V2" s="38"/>
    </row>
    <row r="3" spans="1:22">
      <c r="A3" s="143" t="s">
        <v>427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12"/>
      <c r="S3" s="38"/>
      <c r="V3" s="38"/>
    </row>
    <row r="4" spans="1:22">
      <c r="A4" s="143" t="s">
        <v>428</v>
      </c>
      <c r="B4" s="497"/>
      <c r="C4" s="317"/>
      <c r="D4" s="317"/>
      <c r="E4" s="39"/>
      <c r="F4" s="39"/>
      <c r="G4" s="143"/>
      <c r="H4" s="134"/>
      <c r="I4" s="39"/>
      <c r="J4" s="39"/>
      <c r="K4" s="39"/>
      <c r="L4" s="39"/>
      <c r="M4" s="39"/>
      <c r="N4" s="39"/>
      <c r="O4" s="39"/>
      <c r="P4" s="39"/>
      <c r="Q4" s="39"/>
      <c r="R4" s="498"/>
      <c r="S4" s="39"/>
      <c r="V4" s="38"/>
    </row>
    <row r="5" spans="1:22">
      <c r="A5" s="633" t="str">
        <f>Title!B10</f>
        <v>30/09/2017</v>
      </c>
      <c r="B5" s="37"/>
      <c r="C5" s="37"/>
      <c r="D5" s="37"/>
      <c r="E5" s="499"/>
      <c r="F5" s="499"/>
      <c r="G5" s="143"/>
      <c r="H5" s="500"/>
      <c r="I5" s="499"/>
      <c r="J5" s="499"/>
      <c r="K5" s="499"/>
      <c r="L5" s="499"/>
      <c r="M5" s="499"/>
      <c r="N5" s="499"/>
      <c r="O5" s="499"/>
      <c r="P5" s="499"/>
      <c r="Q5" s="499"/>
      <c r="R5" s="496"/>
      <c r="S5" s="39"/>
      <c r="V5" s="499"/>
    </row>
    <row r="6" spans="1:22">
      <c r="G6" s="143"/>
      <c r="H6" s="501"/>
    </row>
    <row r="7" spans="1:22" ht="16.5" thickBot="1">
      <c r="I7" s="48" t="s">
        <v>822</v>
      </c>
    </row>
    <row r="8" spans="1:22" s="324" customFormat="1" ht="21" customHeight="1">
      <c r="A8" s="667" t="s">
        <v>224</v>
      </c>
      <c r="B8" s="669" t="s">
        <v>8</v>
      </c>
      <c r="C8" s="502" t="s">
        <v>869</v>
      </c>
      <c r="D8" s="502"/>
      <c r="E8" s="502"/>
      <c r="F8" s="502" t="s">
        <v>891</v>
      </c>
      <c r="G8" s="502"/>
      <c r="H8" s="502"/>
      <c r="I8" s="503"/>
    </row>
    <row r="9" spans="1:22" s="324" customFormat="1" ht="24" customHeight="1">
      <c r="A9" s="668"/>
      <c r="B9" s="670"/>
      <c r="C9" s="627" t="s">
        <v>870</v>
      </c>
      <c r="D9" s="627" t="s">
        <v>871</v>
      </c>
      <c r="E9" s="627" t="s">
        <v>872</v>
      </c>
      <c r="F9" s="628" t="s">
        <v>873</v>
      </c>
      <c r="G9" s="504" t="s">
        <v>874</v>
      </c>
      <c r="H9" s="504"/>
      <c r="I9" s="671" t="s">
        <v>875</v>
      </c>
    </row>
    <row r="10" spans="1:22" s="324" customFormat="1" ht="24" customHeight="1">
      <c r="A10" s="668"/>
      <c r="B10" s="670"/>
      <c r="C10" s="627"/>
      <c r="D10" s="627"/>
      <c r="E10" s="627"/>
      <c r="F10" s="628"/>
      <c r="G10" s="505" t="s">
        <v>706</v>
      </c>
      <c r="H10" s="505" t="s">
        <v>707</v>
      </c>
      <c r="I10" s="672"/>
    </row>
    <row r="11" spans="1:22" s="443" customFormat="1" ht="16.5" thickBot="1">
      <c r="A11" s="506" t="s">
        <v>9</v>
      </c>
      <c r="B11" s="507" t="s">
        <v>10</v>
      </c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</row>
    <row r="12" spans="1:22" s="443" customFormat="1">
      <c r="A12" s="629" t="s">
        <v>876</v>
      </c>
      <c r="B12" s="510"/>
      <c r="C12" s="511"/>
      <c r="D12" s="511"/>
      <c r="E12" s="511"/>
      <c r="F12" s="511"/>
      <c r="G12" s="511"/>
      <c r="H12" s="511"/>
      <c r="I12" s="512"/>
    </row>
    <row r="13" spans="1:22" s="443" customFormat="1">
      <c r="A13" s="630" t="s">
        <v>877</v>
      </c>
      <c r="B13" s="513" t="s">
        <v>382</v>
      </c>
      <c r="C13" s="514"/>
      <c r="D13" s="514"/>
      <c r="E13" s="514"/>
      <c r="F13" s="514"/>
      <c r="G13" s="514"/>
      <c r="H13" s="514"/>
      <c r="I13" s="515">
        <v>0</v>
      </c>
    </row>
    <row r="14" spans="1:22" s="443" customFormat="1">
      <c r="A14" s="630" t="s">
        <v>878</v>
      </c>
      <c r="B14" s="513" t="s">
        <v>383</v>
      </c>
      <c r="C14" s="514"/>
      <c r="D14" s="514"/>
      <c r="E14" s="514"/>
      <c r="F14" s="514"/>
      <c r="G14" s="514"/>
      <c r="H14" s="514"/>
      <c r="I14" s="515">
        <f t="shared" ref="I14:I18" si="0">F14+G14-H14</f>
        <v>0</v>
      </c>
    </row>
    <row r="15" spans="1:22" s="443" customFormat="1">
      <c r="A15" s="630" t="s">
        <v>782</v>
      </c>
      <c r="B15" s="513" t="s">
        <v>384</v>
      </c>
      <c r="C15" s="514"/>
      <c r="D15" s="514"/>
      <c r="E15" s="514"/>
      <c r="F15" s="514"/>
      <c r="G15" s="514"/>
      <c r="H15" s="514"/>
      <c r="I15" s="515">
        <f t="shared" si="0"/>
        <v>0</v>
      </c>
    </row>
    <row r="16" spans="1:22" s="443" customFormat="1">
      <c r="A16" s="630" t="s">
        <v>879</v>
      </c>
      <c r="B16" s="513" t="s">
        <v>385</v>
      </c>
      <c r="C16" s="514"/>
      <c r="D16" s="514"/>
      <c r="E16" s="514"/>
      <c r="F16" s="514"/>
      <c r="G16" s="514"/>
      <c r="H16" s="514"/>
      <c r="I16" s="515">
        <f t="shared" si="0"/>
        <v>0</v>
      </c>
    </row>
    <row r="17" spans="1:16" s="443" customFormat="1">
      <c r="A17" s="630" t="s">
        <v>570</v>
      </c>
      <c r="B17" s="513" t="s">
        <v>386</v>
      </c>
      <c r="C17" s="514">
        <v>14160</v>
      </c>
      <c r="D17" s="514"/>
      <c r="E17" s="514"/>
      <c r="F17" s="514">
        <v>323</v>
      </c>
      <c r="G17" s="514"/>
      <c r="H17" s="514"/>
      <c r="I17" s="515">
        <f t="shared" si="0"/>
        <v>323</v>
      </c>
    </row>
    <row r="18" spans="1:16" s="443" customFormat="1" ht="16.5" thickBot="1">
      <c r="A18" s="631" t="s">
        <v>880</v>
      </c>
      <c r="B18" s="516" t="s">
        <v>387</v>
      </c>
      <c r="C18" s="517">
        <f t="shared" ref="C18:H18" si="1">C13+C14+C16+C17</f>
        <v>14160</v>
      </c>
      <c r="D18" s="517">
        <f t="shared" si="1"/>
        <v>0</v>
      </c>
      <c r="E18" s="517">
        <f t="shared" si="1"/>
        <v>0</v>
      </c>
      <c r="F18" s="517">
        <f t="shared" si="1"/>
        <v>323</v>
      </c>
      <c r="G18" s="517">
        <f t="shared" si="1"/>
        <v>0</v>
      </c>
      <c r="H18" s="517">
        <f t="shared" si="1"/>
        <v>0</v>
      </c>
      <c r="I18" s="518">
        <f t="shared" si="0"/>
        <v>323</v>
      </c>
    </row>
    <row r="19" spans="1:16" s="443" customFormat="1">
      <c r="A19" s="629" t="s">
        <v>881</v>
      </c>
      <c r="B19" s="519"/>
      <c r="C19" s="520"/>
      <c r="D19" s="520"/>
      <c r="E19" s="520"/>
      <c r="F19" s="520"/>
      <c r="G19" s="520"/>
      <c r="H19" s="520"/>
      <c r="I19" s="521"/>
    </row>
    <row r="20" spans="1:16" s="443" customFormat="1">
      <c r="A20" s="630" t="s">
        <v>877</v>
      </c>
      <c r="B20" s="513" t="s">
        <v>388</v>
      </c>
      <c r="C20" s="514"/>
      <c r="D20" s="514"/>
      <c r="E20" s="514"/>
      <c r="F20" s="514"/>
      <c r="G20" s="514"/>
      <c r="H20" s="514"/>
      <c r="I20" s="515">
        <f t="shared" ref="I20:I27" si="2">F20+G20-H20</f>
        <v>0</v>
      </c>
      <c r="J20" s="522"/>
      <c r="K20" s="522"/>
      <c r="L20" s="522"/>
      <c r="M20" s="522"/>
      <c r="N20" s="522"/>
      <c r="O20" s="522"/>
      <c r="P20" s="522"/>
    </row>
    <row r="21" spans="1:16" s="443" customFormat="1">
      <c r="A21" s="630" t="s">
        <v>882</v>
      </c>
      <c r="B21" s="513" t="s">
        <v>389</v>
      </c>
      <c r="C21" s="514"/>
      <c r="D21" s="514"/>
      <c r="E21" s="514"/>
      <c r="F21" s="514"/>
      <c r="G21" s="514"/>
      <c r="H21" s="514"/>
      <c r="I21" s="515">
        <f t="shared" si="2"/>
        <v>0</v>
      </c>
      <c r="J21" s="522"/>
      <c r="K21" s="522"/>
      <c r="L21" s="522"/>
      <c r="M21" s="522"/>
      <c r="N21" s="522"/>
      <c r="O21" s="522"/>
      <c r="P21" s="522"/>
    </row>
    <row r="22" spans="1:16" s="443" customFormat="1">
      <c r="A22" s="630" t="s">
        <v>883</v>
      </c>
      <c r="B22" s="513" t="s">
        <v>390</v>
      </c>
      <c r="C22" s="514"/>
      <c r="D22" s="514"/>
      <c r="E22" s="514"/>
      <c r="F22" s="514"/>
      <c r="G22" s="514"/>
      <c r="H22" s="514"/>
      <c r="I22" s="515">
        <f t="shared" si="2"/>
        <v>0</v>
      </c>
      <c r="J22" s="522"/>
      <c r="K22" s="522"/>
      <c r="L22" s="522"/>
      <c r="M22" s="522"/>
      <c r="N22" s="522"/>
      <c r="O22" s="522"/>
      <c r="P22" s="522"/>
    </row>
    <row r="23" spans="1:16" s="443" customFormat="1">
      <c r="A23" s="630" t="s">
        <v>884</v>
      </c>
      <c r="B23" s="513" t="s">
        <v>391</v>
      </c>
      <c r="C23" s="514"/>
      <c r="D23" s="514"/>
      <c r="E23" s="514"/>
      <c r="F23" s="514"/>
      <c r="G23" s="514"/>
      <c r="H23" s="514"/>
      <c r="I23" s="515">
        <f t="shared" si="2"/>
        <v>0</v>
      </c>
      <c r="J23" s="522"/>
      <c r="K23" s="522"/>
      <c r="L23" s="522"/>
      <c r="M23" s="522"/>
      <c r="N23" s="522"/>
      <c r="O23" s="522"/>
      <c r="P23" s="522"/>
    </row>
    <row r="24" spans="1:16" s="443" customFormat="1">
      <c r="A24" s="630" t="s">
        <v>885</v>
      </c>
      <c r="B24" s="513" t="s">
        <v>392</v>
      </c>
      <c r="C24" s="514"/>
      <c r="D24" s="514"/>
      <c r="E24" s="514"/>
      <c r="F24" s="514"/>
      <c r="G24" s="514"/>
      <c r="H24" s="514"/>
      <c r="I24" s="515">
        <f t="shared" si="2"/>
        <v>0</v>
      </c>
      <c r="J24" s="522"/>
      <c r="K24" s="522"/>
      <c r="L24" s="522"/>
      <c r="M24" s="522"/>
      <c r="N24" s="522"/>
      <c r="O24" s="522"/>
      <c r="P24" s="522"/>
    </row>
    <row r="25" spans="1:16" s="443" customFormat="1">
      <c r="A25" s="630" t="s">
        <v>886</v>
      </c>
      <c r="B25" s="513" t="s">
        <v>393</v>
      </c>
      <c r="C25" s="514"/>
      <c r="D25" s="514"/>
      <c r="E25" s="514"/>
      <c r="F25" s="514"/>
      <c r="G25" s="514"/>
      <c r="H25" s="514"/>
      <c r="I25" s="515">
        <f t="shared" si="2"/>
        <v>0</v>
      </c>
      <c r="J25" s="522"/>
      <c r="K25" s="522"/>
      <c r="L25" s="522"/>
      <c r="M25" s="522"/>
      <c r="N25" s="522"/>
      <c r="O25" s="522"/>
      <c r="P25" s="522"/>
    </row>
    <row r="26" spans="1:16" s="443" customFormat="1">
      <c r="A26" s="632" t="s">
        <v>887</v>
      </c>
      <c r="B26" s="523" t="s">
        <v>394</v>
      </c>
      <c r="C26" s="514"/>
      <c r="D26" s="514"/>
      <c r="E26" s="514"/>
      <c r="F26" s="514"/>
      <c r="G26" s="514"/>
      <c r="H26" s="514"/>
      <c r="I26" s="515">
        <f t="shared" si="2"/>
        <v>0</v>
      </c>
      <c r="J26" s="522"/>
      <c r="K26" s="522"/>
      <c r="L26" s="522"/>
      <c r="M26" s="522"/>
      <c r="N26" s="522"/>
      <c r="O26" s="522"/>
      <c r="P26" s="522"/>
    </row>
    <row r="27" spans="1:16" s="443" customFormat="1" ht="16.5" thickBot="1">
      <c r="A27" s="631" t="s">
        <v>888</v>
      </c>
      <c r="B27" s="516" t="s">
        <v>395</v>
      </c>
      <c r="C27" s="517">
        <f t="shared" ref="C27:H27" si="3">SUM(C20:C26)</f>
        <v>0</v>
      </c>
      <c r="D27" s="517">
        <f t="shared" si="3"/>
        <v>0</v>
      </c>
      <c r="E27" s="517">
        <f t="shared" si="3"/>
        <v>0</v>
      </c>
      <c r="F27" s="517">
        <f t="shared" si="3"/>
        <v>0</v>
      </c>
      <c r="G27" s="517">
        <f t="shared" si="3"/>
        <v>0</v>
      </c>
      <c r="H27" s="517">
        <f t="shared" si="3"/>
        <v>0</v>
      </c>
      <c r="I27" s="518">
        <f t="shared" si="2"/>
        <v>0</v>
      </c>
      <c r="J27" s="522"/>
      <c r="K27" s="522"/>
      <c r="L27" s="522"/>
      <c r="M27" s="522"/>
      <c r="N27" s="522"/>
      <c r="O27" s="522"/>
      <c r="P27" s="522"/>
    </row>
    <row r="28" spans="1:16" s="443" customFormat="1">
      <c r="A28" s="524"/>
      <c r="B28" s="525"/>
      <c r="C28" s="526"/>
      <c r="D28" s="527"/>
      <c r="E28" s="527"/>
      <c r="F28" s="527"/>
      <c r="G28" s="527"/>
      <c r="H28" s="527"/>
      <c r="I28" s="527"/>
      <c r="J28" s="522"/>
      <c r="K28" s="522"/>
      <c r="L28" s="522"/>
      <c r="M28" s="522"/>
      <c r="N28" s="522"/>
      <c r="O28" s="522"/>
      <c r="P28" s="522"/>
    </row>
    <row r="29" spans="1:16" s="443" customFormat="1">
      <c r="A29" s="673"/>
      <c r="B29" s="673"/>
      <c r="C29" s="673"/>
      <c r="D29" s="673"/>
      <c r="E29" s="673"/>
      <c r="F29" s="673"/>
      <c r="G29" s="673"/>
      <c r="H29" s="673"/>
      <c r="I29" s="673"/>
    </row>
    <row r="30" spans="1:16" s="443" customFormat="1">
      <c r="A30" s="528"/>
      <c r="B30" s="529"/>
      <c r="C30" s="528"/>
      <c r="D30" s="530"/>
      <c r="E30" s="530"/>
      <c r="F30" s="530"/>
      <c r="G30" s="530"/>
      <c r="H30" s="530"/>
      <c r="I30" s="530"/>
    </row>
    <row r="31" spans="1:16" s="443" customFormat="1">
      <c r="A31" s="133" t="s">
        <v>403</v>
      </c>
      <c r="B31" s="634" t="str">
        <f>Title!B11</f>
        <v>30/10/2017</v>
      </c>
      <c r="C31" s="634"/>
      <c r="D31" s="634"/>
      <c r="E31" s="634"/>
      <c r="F31" s="634"/>
      <c r="G31" s="634"/>
      <c r="H31" s="634"/>
      <c r="I31" s="531"/>
    </row>
    <row r="32" spans="1:16" s="443" customFormat="1">
      <c r="A32" s="133"/>
      <c r="B32" s="634"/>
      <c r="C32" s="634"/>
      <c r="D32" s="634"/>
      <c r="E32" s="634"/>
      <c r="F32" s="634"/>
      <c r="G32" s="531"/>
      <c r="H32" s="531"/>
      <c r="I32" s="531"/>
    </row>
    <row r="33" spans="1:9" s="443" customFormat="1">
      <c r="A33" s="135" t="s">
        <v>889</v>
      </c>
      <c r="B33" s="674" t="s">
        <v>421</v>
      </c>
      <c r="C33" s="674"/>
      <c r="D33" s="674"/>
      <c r="E33" s="674"/>
      <c r="F33" s="674"/>
      <c r="G33" s="531"/>
      <c r="H33" s="531"/>
      <c r="I33" s="531"/>
    </row>
    <row r="34" spans="1:9" s="443" customFormat="1">
      <c r="A34" s="135"/>
      <c r="B34" s="666"/>
      <c r="C34" s="666"/>
      <c r="D34" s="666"/>
      <c r="E34" s="666"/>
      <c r="F34" s="666"/>
      <c r="G34" s="666"/>
      <c r="H34" s="666"/>
      <c r="I34" s="666"/>
    </row>
    <row r="35" spans="1:9" s="443" customFormat="1">
      <c r="A35" s="135" t="s">
        <v>408</v>
      </c>
      <c r="B35" s="635" t="s">
        <v>409</v>
      </c>
      <c r="C35" s="635"/>
      <c r="D35" s="635"/>
      <c r="E35" s="635"/>
      <c r="F35" s="635"/>
      <c r="G35" s="635"/>
      <c r="H35" s="635"/>
      <c r="I35" s="635"/>
    </row>
    <row r="36" spans="1:9" s="443" customFormat="1" ht="15.95" customHeight="1">
      <c r="A36" s="137"/>
    </row>
    <row r="37" spans="1:9" s="443" customFormat="1">
      <c r="A37" s="137"/>
      <c r="B37" s="635"/>
      <c r="C37" s="635"/>
      <c r="D37" s="635"/>
      <c r="E37" s="635"/>
      <c r="F37" s="635"/>
      <c r="G37" s="635"/>
      <c r="H37" s="635"/>
      <c r="I37" s="635"/>
    </row>
    <row r="38" spans="1:9" s="443" customFormat="1">
      <c r="A38" s="137"/>
      <c r="B38" s="635"/>
      <c r="C38" s="635"/>
      <c r="D38" s="635"/>
      <c r="E38" s="635"/>
      <c r="F38" s="635"/>
      <c r="G38" s="635"/>
      <c r="H38" s="635"/>
      <c r="I38" s="635"/>
    </row>
    <row r="39" spans="1:9" s="443" customFormat="1">
      <c r="A39" s="137"/>
      <c r="B39" s="635"/>
      <c r="C39" s="635"/>
      <c r="D39" s="635"/>
      <c r="E39" s="635"/>
      <c r="F39" s="635"/>
      <c r="G39" s="635"/>
      <c r="H39" s="635"/>
      <c r="I39" s="635"/>
    </row>
    <row r="40" spans="1:9" s="443" customFormat="1">
      <c r="A40" s="137"/>
      <c r="B40" s="635"/>
      <c r="C40" s="635"/>
      <c r="D40" s="635"/>
      <c r="E40" s="635"/>
      <c r="F40" s="635"/>
      <c r="G40" s="635"/>
      <c r="H40" s="635"/>
      <c r="I40" s="635"/>
    </row>
    <row r="41" spans="1:9" s="443" customFormat="1">
      <c r="A41" s="137"/>
      <c r="B41" s="635"/>
      <c r="C41" s="635"/>
      <c r="D41" s="635"/>
      <c r="E41" s="635"/>
      <c r="F41" s="635"/>
      <c r="G41" s="635"/>
      <c r="H41" s="635"/>
      <c r="I41" s="635"/>
    </row>
    <row r="42" spans="1:9" s="443" customFormat="1">
      <c r="A42" s="137"/>
      <c r="B42" s="635"/>
      <c r="C42" s="635"/>
      <c r="D42" s="635"/>
      <c r="E42" s="635"/>
      <c r="F42" s="635"/>
      <c r="G42" s="635"/>
      <c r="H42" s="635"/>
      <c r="I42" s="635"/>
    </row>
    <row r="43" spans="1:9" s="443" customFormat="1">
      <c r="A43" s="310"/>
      <c r="B43" s="348"/>
      <c r="C43" s="310"/>
      <c r="D43" s="531"/>
      <c r="E43" s="531"/>
      <c r="F43" s="531"/>
      <c r="G43" s="531"/>
      <c r="H43" s="531"/>
      <c r="I43" s="531"/>
    </row>
    <row r="44" spans="1:9" s="443" customFormat="1">
      <c r="A44" s="310"/>
      <c r="B44" s="348"/>
      <c r="C44" s="310"/>
      <c r="D44" s="531"/>
      <c r="E44" s="531"/>
      <c r="F44" s="531"/>
      <c r="G44" s="531"/>
      <c r="H44" s="531"/>
      <c r="I44" s="531"/>
    </row>
    <row r="45" spans="1:9" s="443" customFormat="1">
      <c r="A45" s="310"/>
      <c r="B45" s="348"/>
      <c r="C45" s="310"/>
      <c r="D45" s="531"/>
      <c r="E45" s="531"/>
      <c r="F45" s="531"/>
      <c r="G45" s="531"/>
      <c r="H45" s="531"/>
      <c r="I45" s="531"/>
    </row>
    <row r="46" spans="1:9" s="443" customFormat="1">
      <c r="A46" s="310"/>
      <c r="B46" s="348"/>
      <c r="C46" s="310"/>
      <c r="D46" s="531"/>
      <c r="E46" s="531"/>
      <c r="F46" s="531"/>
      <c r="G46" s="531"/>
      <c r="H46" s="531"/>
      <c r="I46" s="531"/>
    </row>
    <row r="47" spans="1:9" s="443" customFormat="1">
      <c r="A47" s="310"/>
      <c r="B47" s="348"/>
      <c r="C47" s="310"/>
      <c r="D47" s="531"/>
      <c r="E47" s="531"/>
      <c r="F47" s="531"/>
      <c r="G47" s="531"/>
      <c r="H47" s="531"/>
      <c r="I47" s="531"/>
    </row>
    <row r="48" spans="1:9" s="443" customFormat="1">
      <c r="A48" s="310"/>
      <c r="B48" s="348"/>
      <c r="C48" s="310"/>
      <c r="D48" s="531"/>
      <c r="E48" s="531"/>
      <c r="F48" s="531"/>
      <c r="G48" s="531"/>
      <c r="H48" s="531"/>
      <c r="I48" s="531"/>
    </row>
    <row r="49" spans="1:9" s="443" customFormat="1">
      <c r="A49" s="310"/>
      <c r="B49" s="348"/>
      <c r="C49" s="310"/>
      <c r="D49" s="531"/>
      <c r="E49" s="531"/>
      <c r="F49" s="531"/>
      <c r="G49" s="531"/>
      <c r="H49" s="531"/>
      <c r="I49" s="531"/>
    </row>
    <row r="50" spans="1:9" s="443" customFormat="1">
      <c r="A50" s="310"/>
      <c r="B50" s="348"/>
      <c r="C50" s="310"/>
      <c r="D50" s="531"/>
      <c r="E50" s="531"/>
      <c r="F50" s="531"/>
      <c r="G50" s="531"/>
      <c r="H50" s="531"/>
      <c r="I50" s="531"/>
    </row>
    <row r="51" spans="1:9" s="443" customFormat="1">
      <c r="A51" s="310"/>
      <c r="B51" s="348"/>
      <c r="C51" s="310"/>
      <c r="D51" s="531"/>
      <c r="E51" s="531"/>
      <c r="F51" s="531"/>
      <c r="G51" s="531"/>
      <c r="H51" s="531"/>
      <c r="I51" s="531"/>
    </row>
    <row r="52" spans="1:9" s="443" customFormat="1">
      <c r="A52" s="310"/>
      <c r="B52" s="348"/>
      <c r="C52" s="310"/>
      <c r="D52" s="531"/>
      <c r="E52" s="531"/>
      <c r="F52" s="531"/>
      <c r="G52" s="531"/>
      <c r="H52" s="531"/>
      <c r="I52" s="531"/>
    </row>
    <row r="53" spans="1:9" s="443" customFormat="1">
      <c r="A53" s="310"/>
      <c r="B53" s="348"/>
      <c r="C53" s="310"/>
      <c r="D53" s="531"/>
      <c r="E53" s="531"/>
      <c r="F53" s="531"/>
      <c r="G53" s="531"/>
      <c r="H53" s="531"/>
      <c r="I53" s="531"/>
    </row>
    <row r="54" spans="1:9" s="443" customFormat="1">
      <c r="A54" s="310"/>
      <c r="B54" s="348"/>
      <c r="C54" s="310"/>
      <c r="D54" s="531"/>
      <c r="E54" s="531"/>
      <c r="F54" s="531"/>
      <c r="G54" s="531"/>
      <c r="H54" s="531"/>
      <c r="I54" s="531"/>
    </row>
    <row r="55" spans="1:9" s="443" customFormat="1">
      <c r="A55" s="310"/>
      <c r="B55" s="348"/>
      <c r="C55" s="310"/>
      <c r="D55" s="531"/>
      <c r="E55" s="531"/>
      <c r="F55" s="531"/>
      <c r="G55" s="531"/>
      <c r="H55" s="531"/>
      <c r="I55" s="531"/>
    </row>
    <row r="56" spans="1:9" s="443" customFormat="1">
      <c r="A56" s="310"/>
      <c r="B56" s="348"/>
      <c r="C56" s="310"/>
      <c r="D56" s="531"/>
      <c r="E56" s="531"/>
      <c r="F56" s="531"/>
      <c r="G56" s="531"/>
      <c r="H56" s="531"/>
      <c r="I56" s="531"/>
    </row>
    <row r="57" spans="1:9" s="443" customFormat="1">
      <c r="A57" s="310"/>
      <c r="B57" s="348"/>
      <c r="C57" s="310"/>
      <c r="D57" s="531"/>
      <c r="E57" s="531"/>
      <c r="F57" s="531"/>
      <c r="G57" s="531"/>
      <c r="H57" s="531"/>
      <c r="I57" s="531"/>
    </row>
    <row r="58" spans="1:9" s="443" customFormat="1">
      <c r="A58" s="310"/>
      <c r="B58" s="348"/>
      <c r="C58" s="310"/>
      <c r="D58" s="531"/>
      <c r="E58" s="531"/>
      <c r="F58" s="531"/>
      <c r="G58" s="531"/>
      <c r="H58" s="531"/>
      <c r="I58" s="531"/>
    </row>
    <row r="59" spans="1:9" s="443" customFormat="1">
      <c r="A59" s="310"/>
      <c r="B59" s="348"/>
      <c r="C59" s="310"/>
      <c r="D59" s="531"/>
      <c r="E59" s="531"/>
      <c r="F59" s="531"/>
      <c r="G59" s="531"/>
      <c r="H59" s="531"/>
      <c r="I59" s="531"/>
    </row>
    <row r="60" spans="1:9" s="443" customFormat="1">
      <c r="A60" s="310"/>
      <c r="B60" s="348"/>
      <c r="C60" s="310"/>
      <c r="D60" s="531"/>
      <c r="E60" s="531"/>
      <c r="F60" s="531"/>
      <c r="G60" s="531"/>
      <c r="H60" s="531"/>
      <c r="I60" s="531"/>
    </row>
    <row r="61" spans="1:9" s="443" customFormat="1">
      <c r="A61" s="310"/>
      <c r="B61" s="348"/>
      <c r="C61" s="310"/>
      <c r="D61" s="531"/>
      <c r="E61" s="531"/>
      <c r="F61" s="531"/>
      <c r="G61" s="531"/>
      <c r="H61" s="531"/>
      <c r="I61" s="531"/>
    </row>
    <row r="62" spans="1:9" s="443" customFormat="1">
      <c r="A62" s="310"/>
      <c r="B62" s="348"/>
      <c r="C62" s="310"/>
      <c r="D62" s="531"/>
      <c r="E62" s="531"/>
      <c r="F62" s="531"/>
      <c r="G62" s="531"/>
      <c r="H62" s="531"/>
      <c r="I62" s="531"/>
    </row>
    <row r="63" spans="1:9" s="443" customFormat="1">
      <c r="A63" s="310"/>
      <c r="B63" s="348"/>
      <c r="C63" s="310"/>
      <c r="D63" s="531"/>
      <c r="E63" s="531"/>
      <c r="F63" s="531"/>
      <c r="G63" s="531"/>
      <c r="H63" s="531"/>
      <c r="I63" s="531"/>
    </row>
    <row r="64" spans="1:9" s="443" customFormat="1">
      <c r="A64" s="310"/>
      <c r="B64" s="348"/>
      <c r="C64" s="310"/>
      <c r="D64" s="531"/>
      <c r="E64" s="531"/>
      <c r="F64" s="531"/>
      <c r="G64" s="531"/>
      <c r="H64" s="531"/>
      <c r="I64" s="531"/>
    </row>
    <row r="65" spans="1:9" s="443" customFormat="1">
      <c r="A65" s="310"/>
      <c r="B65" s="348"/>
      <c r="C65" s="310"/>
      <c r="D65" s="531"/>
      <c r="E65" s="531"/>
      <c r="F65" s="531"/>
      <c r="G65" s="531"/>
      <c r="H65" s="531"/>
      <c r="I65" s="531"/>
    </row>
    <row r="66" spans="1:9" s="443" customFormat="1">
      <c r="A66" s="310"/>
      <c r="B66" s="348"/>
      <c r="C66" s="310"/>
      <c r="D66" s="531"/>
      <c r="E66" s="531"/>
      <c r="F66" s="531"/>
      <c r="G66" s="531"/>
      <c r="H66" s="531"/>
      <c r="I66" s="531"/>
    </row>
    <row r="67" spans="1:9" s="443" customFormat="1">
      <c r="A67" s="310"/>
      <c r="B67" s="348"/>
      <c r="C67" s="310"/>
      <c r="D67" s="531"/>
      <c r="E67" s="531"/>
      <c r="F67" s="531"/>
      <c r="G67" s="531"/>
      <c r="H67" s="531"/>
      <c r="I67" s="531"/>
    </row>
    <row r="68" spans="1:9" s="443" customFormat="1">
      <c r="A68" s="310"/>
      <c r="B68" s="348"/>
      <c r="C68" s="310"/>
      <c r="D68" s="531"/>
      <c r="E68" s="531"/>
      <c r="F68" s="531"/>
      <c r="G68" s="531"/>
      <c r="H68" s="531"/>
      <c r="I68" s="531"/>
    </row>
    <row r="69" spans="1:9" s="443" customFormat="1">
      <c r="A69" s="310"/>
      <c r="B69" s="348"/>
      <c r="C69" s="310"/>
      <c r="D69" s="531"/>
      <c r="E69" s="531"/>
      <c r="F69" s="531"/>
      <c r="G69" s="531"/>
      <c r="H69" s="531"/>
      <c r="I69" s="531"/>
    </row>
    <row r="70" spans="1:9" s="443" customFormat="1">
      <c r="A70" s="310"/>
      <c r="B70" s="348"/>
      <c r="C70" s="310"/>
      <c r="D70" s="531"/>
      <c r="E70" s="531"/>
      <c r="F70" s="531"/>
      <c r="G70" s="531"/>
      <c r="H70" s="531"/>
      <c r="I70" s="531"/>
    </row>
    <row r="71" spans="1:9" s="443" customFormat="1">
      <c r="A71" s="310"/>
      <c r="B71" s="348"/>
      <c r="C71" s="310"/>
      <c r="D71" s="531"/>
      <c r="E71" s="531"/>
      <c r="F71" s="531"/>
      <c r="G71" s="531"/>
      <c r="H71" s="531"/>
      <c r="I71" s="531"/>
    </row>
    <row r="72" spans="1:9" s="443" customFormat="1">
      <c r="A72" s="310"/>
      <c r="B72" s="348"/>
      <c r="C72" s="310"/>
      <c r="D72" s="531"/>
      <c r="E72" s="531"/>
      <c r="F72" s="531"/>
      <c r="G72" s="531"/>
      <c r="H72" s="531"/>
      <c r="I72" s="531"/>
    </row>
    <row r="73" spans="1:9" s="443" customFormat="1">
      <c r="A73" s="310"/>
      <c r="B73" s="348"/>
      <c r="C73" s="310"/>
      <c r="D73" s="531"/>
      <c r="E73" s="531"/>
      <c r="F73" s="531"/>
      <c r="G73" s="531"/>
      <c r="H73" s="531"/>
      <c r="I73" s="531"/>
    </row>
    <row r="74" spans="1:9" s="443" customFormat="1">
      <c r="A74" s="310"/>
      <c r="B74" s="348"/>
      <c r="C74" s="310"/>
      <c r="D74" s="531"/>
      <c r="E74" s="531"/>
      <c r="F74" s="531"/>
      <c r="G74" s="531"/>
      <c r="H74" s="531"/>
      <c r="I74" s="531"/>
    </row>
    <row r="75" spans="1:9" s="443" customFormat="1">
      <c r="A75" s="310"/>
      <c r="B75" s="348"/>
      <c r="C75" s="310"/>
      <c r="D75" s="531"/>
      <c r="E75" s="531"/>
      <c r="F75" s="531"/>
      <c r="G75" s="531"/>
      <c r="H75" s="531"/>
      <c r="I75" s="531"/>
    </row>
    <row r="76" spans="1:9" s="443" customFormat="1">
      <c r="A76" s="310"/>
      <c r="B76" s="348"/>
      <c r="C76" s="310"/>
      <c r="D76" s="531"/>
      <c r="E76" s="531"/>
      <c r="F76" s="531"/>
      <c r="G76" s="531"/>
      <c r="H76" s="531"/>
      <c r="I76" s="531"/>
    </row>
    <row r="77" spans="1:9" s="443" customFormat="1">
      <c r="A77" s="310"/>
      <c r="B77" s="348"/>
      <c r="C77" s="310"/>
      <c r="D77" s="531"/>
      <c r="E77" s="531"/>
      <c r="F77" s="531"/>
      <c r="G77" s="531"/>
      <c r="H77" s="531"/>
      <c r="I77" s="531"/>
    </row>
    <row r="78" spans="1:9" s="443" customFormat="1">
      <c r="A78" s="310"/>
      <c r="B78" s="348"/>
      <c r="C78" s="310"/>
      <c r="D78" s="531"/>
      <c r="E78" s="531"/>
      <c r="F78" s="531"/>
      <c r="G78" s="531"/>
      <c r="H78" s="531"/>
      <c r="I78" s="531"/>
    </row>
    <row r="79" spans="1:9" s="443" customFormat="1">
      <c r="A79" s="310"/>
      <c r="B79" s="348"/>
      <c r="C79" s="310"/>
      <c r="D79" s="531"/>
      <c r="E79" s="531"/>
      <c r="F79" s="531"/>
      <c r="G79" s="531"/>
      <c r="H79" s="531"/>
      <c r="I79" s="531"/>
    </row>
    <row r="80" spans="1:9" s="443" customFormat="1">
      <c r="A80" s="310"/>
      <c r="B80" s="348"/>
      <c r="C80" s="310"/>
      <c r="D80" s="531"/>
      <c r="E80" s="531"/>
      <c r="F80" s="531"/>
      <c r="G80" s="531"/>
      <c r="H80" s="531"/>
      <c r="I80" s="531"/>
    </row>
    <row r="81" spans="1:9" s="443" customFormat="1">
      <c r="A81" s="310"/>
      <c r="B81" s="348"/>
      <c r="C81" s="310"/>
      <c r="D81" s="531"/>
      <c r="E81" s="531"/>
      <c r="F81" s="531"/>
      <c r="G81" s="531"/>
      <c r="H81" s="531"/>
      <c r="I81" s="531"/>
    </row>
    <row r="82" spans="1:9" s="443" customFormat="1">
      <c r="A82" s="310"/>
      <c r="B82" s="348"/>
      <c r="C82" s="310"/>
      <c r="D82" s="531"/>
      <c r="E82" s="531"/>
      <c r="F82" s="531"/>
      <c r="G82" s="531"/>
      <c r="H82" s="531"/>
      <c r="I82" s="531"/>
    </row>
    <row r="83" spans="1:9" s="443" customFormat="1">
      <c r="A83" s="310"/>
      <c r="B83" s="348"/>
      <c r="C83" s="310"/>
      <c r="D83" s="531"/>
      <c r="E83" s="531"/>
      <c r="F83" s="531"/>
      <c r="G83" s="531"/>
      <c r="H83" s="531"/>
      <c r="I83" s="531"/>
    </row>
    <row r="84" spans="1:9" s="443" customFormat="1">
      <c r="A84" s="310"/>
      <c r="B84" s="348"/>
      <c r="C84" s="310"/>
      <c r="D84" s="531"/>
      <c r="E84" s="531"/>
      <c r="F84" s="531"/>
      <c r="G84" s="531"/>
      <c r="H84" s="531"/>
      <c r="I84" s="531"/>
    </row>
    <row r="85" spans="1:9" s="443" customFormat="1">
      <c r="A85" s="310"/>
      <c r="B85" s="348"/>
      <c r="C85" s="310"/>
      <c r="D85" s="531"/>
      <c r="E85" s="531"/>
      <c r="F85" s="531"/>
      <c r="G85" s="531"/>
      <c r="H85" s="531"/>
      <c r="I85" s="531"/>
    </row>
    <row r="86" spans="1:9" s="443" customFormat="1">
      <c r="A86" s="310"/>
      <c r="B86" s="348"/>
      <c r="C86" s="310"/>
      <c r="D86" s="531"/>
      <c r="E86" s="531"/>
      <c r="F86" s="531"/>
      <c r="G86" s="531"/>
      <c r="H86" s="531"/>
      <c r="I86" s="531"/>
    </row>
    <row r="87" spans="1:9" s="443" customFormat="1">
      <c r="A87" s="310"/>
      <c r="B87" s="348"/>
      <c r="C87" s="310"/>
      <c r="D87" s="531"/>
      <c r="E87" s="531"/>
      <c r="F87" s="531"/>
      <c r="G87" s="531"/>
      <c r="H87" s="531"/>
      <c r="I87" s="531"/>
    </row>
    <row r="88" spans="1:9" s="443" customFormat="1">
      <c r="A88" s="310"/>
      <c r="B88" s="348"/>
      <c r="C88" s="310"/>
      <c r="D88" s="531"/>
      <c r="E88" s="531"/>
      <c r="F88" s="531"/>
      <c r="G88" s="531"/>
      <c r="H88" s="531"/>
      <c r="I88" s="531"/>
    </row>
    <row r="89" spans="1:9" s="443" customFormat="1">
      <c r="A89" s="310"/>
      <c r="B89" s="348"/>
      <c r="C89" s="310"/>
      <c r="D89" s="531"/>
      <c r="E89" s="531"/>
      <c r="F89" s="531"/>
      <c r="G89" s="531"/>
      <c r="H89" s="531"/>
      <c r="I89" s="531"/>
    </row>
    <row r="90" spans="1:9" s="443" customFormat="1">
      <c r="A90" s="310"/>
      <c r="B90" s="348"/>
      <c r="C90" s="310"/>
      <c r="D90" s="531"/>
      <c r="E90" s="531"/>
      <c r="F90" s="531"/>
      <c r="G90" s="531"/>
      <c r="H90" s="531"/>
      <c r="I90" s="531"/>
    </row>
    <row r="91" spans="1:9" s="443" customFormat="1">
      <c r="A91" s="310"/>
      <c r="B91" s="348"/>
      <c r="C91" s="310"/>
      <c r="D91" s="531"/>
      <c r="E91" s="531"/>
      <c r="F91" s="531"/>
      <c r="G91" s="531"/>
      <c r="H91" s="531"/>
      <c r="I91" s="531"/>
    </row>
    <row r="92" spans="1:9" s="443" customFormat="1">
      <c r="A92" s="310"/>
      <c r="B92" s="348"/>
      <c r="C92" s="310"/>
      <c r="D92" s="531"/>
      <c r="E92" s="531"/>
      <c r="F92" s="531"/>
      <c r="G92" s="531"/>
      <c r="H92" s="531"/>
      <c r="I92" s="531"/>
    </row>
    <row r="93" spans="1:9" s="443" customFormat="1">
      <c r="A93" s="310"/>
      <c r="B93" s="348"/>
      <c r="C93" s="310"/>
      <c r="D93" s="531"/>
      <c r="E93" s="531"/>
      <c r="F93" s="531"/>
      <c r="G93" s="531"/>
      <c r="H93" s="531"/>
      <c r="I93" s="531"/>
    </row>
    <row r="94" spans="1:9" s="443" customFormat="1">
      <c r="A94" s="310"/>
      <c r="B94" s="348"/>
      <c r="C94" s="310"/>
      <c r="D94" s="531"/>
      <c r="E94" s="531"/>
      <c r="F94" s="531"/>
      <c r="G94" s="531"/>
      <c r="H94" s="531"/>
      <c r="I94" s="531"/>
    </row>
    <row r="95" spans="1:9" s="443" customFormat="1">
      <c r="A95" s="310"/>
      <c r="B95" s="348"/>
      <c r="C95" s="310"/>
      <c r="D95" s="531"/>
      <c r="E95" s="531"/>
      <c r="F95" s="531"/>
      <c r="G95" s="531"/>
      <c r="H95" s="531"/>
      <c r="I95" s="531"/>
    </row>
    <row r="96" spans="1:9" s="443" customFormat="1">
      <c r="A96" s="310"/>
      <c r="B96" s="348"/>
      <c r="C96" s="310"/>
      <c r="D96" s="531"/>
      <c r="E96" s="531"/>
      <c r="F96" s="531"/>
      <c r="G96" s="531"/>
      <c r="H96" s="531"/>
      <c r="I96" s="531"/>
    </row>
    <row r="97" spans="1:9" s="443" customFormat="1">
      <c r="A97" s="310"/>
      <c r="B97" s="348"/>
      <c r="C97" s="310"/>
      <c r="D97" s="531"/>
      <c r="E97" s="531"/>
      <c r="F97" s="531"/>
      <c r="G97" s="531"/>
      <c r="H97" s="531"/>
      <c r="I97" s="531"/>
    </row>
    <row r="98" spans="1:9" s="443" customFormat="1">
      <c r="A98" s="310"/>
      <c r="B98" s="348"/>
      <c r="C98" s="310"/>
      <c r="D98" s="531"/>
      <c r="E98" s="531"/>
      <c r="F98" s="531"/>
      <c r="G98" s="531"/>
      <c r="H98" s="531"/>
      <c r="I98" s="531"/>
    </row>
    <row r="99" spans="1:9" s="443" customFormat="1">
      <c r="A99" s="310"/>
      <c r="B99" s="348"/>
      <c r="C99" s="310"/>
      <c r="D99" s="531"/>
      <c r="E99" s="531"/>
      <c r="F99" s="531"/>
      <c r="G99" s="531"/>
      <c r="H99" s="531"/>
      <c r="I99" s="531"/>
    </row>
    <row r="100" spans="1:9" s="443" customFormat="1">
      <c r="A100" s="310"/>
      <c r="B100" s="348"/>
      <c r="C100" s="310"/>
      <c r="D100" s="531"/>
      <c r="E100" s="531"/>
      <c r="F100" s="531"/>
      <c r="G100" s="531"/>
      <c r="H100" s="531"/>
      <c r="I100" s="531"/>
    </row>
    <row r="101" spans="1:9" s="443" customFormat="1">
      <c r="A101" s="310"/>
      <c r="B101" s="348"/>
      <c r="C101" s="310"/>
      <c r="D101" s="531"/>
      <c r="E101" s="531"/>
      <c r="F101" s="531"/>
      <c r="G101" s="531"/>
      <c r="H101" s="531"/>
      <c r="I101" s="531"/>
    </row>
    <row r="102" spans="1:9" s="443" customFormat="1">
      <c r="A102" s="310"/>
      <c r="B102" s="348"/>
      <c r="C102" s="310"/>
      <c r="D102" s="531"/>
      <c r="E102" s="531"/>
      <c r="F102" s="531"/>
      <c r="G102" s="531"/>
      <c r="H102" s="531"/>
      <c r="I102" s="531"/>
    </row>
    <row r="103" spans="1:9" s="443" customFormat="1">
      <c r="A103" s="310"/>
      <c r="B103" s="348"/>
      <c r="C103" s="310"/>
      <c r="D103" s="531"/>
      <c r="E103" s="531"/>
      <c r="F103" s="531"/>
      <c r="G103" s="531"/>
      <c r="H103" s="531"/>
      <c r="I103" s="531"/>
    </row>
    <row r="104" spans="1:9" s="443" customFormat="1">
      <c r="A104" s="310"/>
      <c r="B104" s="348"/>
      <c r="C104" s="310"/>
      <c r="D104" s="531"/>
      <c r="E104" s="531"/>
      <c r="F104" s="531"/>
      <c r="G104" s="531"/>
      <c r="H104" s="531"/>
      <c r="I104" s="531"/>
    </row>
    <row r="105" spans="1:9" s="443" customFormat="1">
      <c r="A105" s="310"/>
      <c r="B105" s="348"/>
      <c r="C105" s="310"/>
      <c r="D105" s="531"/>
      <c r="E105" s="531"/>
      <c r="F105" s="531"/>
      <c r="G105" s="531"/>
      <c r="H105" s="531"/>
      <c r="I105" s="531"/>
    </row>
    <row r="106" spans="1:9" s="443" customFormat="1">
      <c r="A106" s="310"/>
      <c r="B106" s="348"/>
      <c r="C106" s="310"/>
      <c r="D106" s="531"/>
      <c r="E106" s="531"/>
      <c r="F106" s="531"/>
      <c r="G106" s="531"/>
      <c r="H106" s="531"/>
      <c r="I106" s="531"/>
    </row>
    <row r="107" spans="1:9" s="443" customFormat="1">
      <c r="A107" s="310"/>
      <c r="B107" s="348"/>
      <c r="C107" s="310"/>
      <c r="D107" s="531"/>
      <c r="E107" s="531"/>
      <c r="F107" s="531"/>
      <c r="G107" s="531"/>
      <c r="H107" s="531"/>
      <c r="I107" s="531"/>
    </row>
    <row r="108" spans="1:9" s="443" customFormat="1">
      <c r="A108" s="310"/>
      <c r="B108" s="348"/>
      <c r="C108" s="310"/>
      <c r="D108" s="531"/>
      <c r="E108" s="531"/>
      <c r="F108" s="531"/>
      <c r="G108" s="531"/>
      <c r="H108" s="531"/>
      <c r="I108" s="531"/>
    </row>
    <row r="109" spans="1:9" s="443" customFormat="1">
      <c r="A109" s="310"/>
      <c r="B109" s="348"/>
      <c r="C109" s="310"/>
      <c r="D109" s="531"/>
      <c r="E109" s="531"/>
      <c r="F109" s="531"/>
      <c r="G109" s="531"/>
      <c r="H109" s="531"/>
      <c r="I109" s="531"/>
    </row>
    <row r="110" spans="1:9" s="443" customFormat="1">
      <c r="A110" s="310"/>
      <c r="B110" s="348"/>
      <c r="C110" s="310"/>
      <c r="D110" s="531"/>
      <c r="E110" s="531"/>
      <c r="F110" s="531"/>
      <c r="G110" s="531"/>
      <c r="H110" s="531"/>
      <c r="I110" s="531"/>
    </row>
    <row r="111" spans="1:9" s="443" customFormat="1">
      <c r="A111" s="310"/>
      <c r="B111" s="348"/>
      <c r="C111" s="310"/>
      <c r="D111" s="531"/>
      <c r="E111" s="531"/>
      <c r="F111" s="531"/>
      <c r="G111" s="531"/>
      <c r="H111" s="531"/>
      <c r="I111" s="531"/>
    </row>
    <row r="112" spans="1:9" s="443" customFormat="1">
      <c r="A112" s="310"/>
      <c r="B112" s="348"/>
      <c r="C112" s="310"/>
      <c r="D112" s="531"/>
      <c r="E112" s="531"/>
      <c r="F112" s="531"/>
      <c r="G112" s="531"/>
      <c r="H112" s="531"/>
      <c r="I112" s="531"/>
    </row>
    <row r="113" spans="1:9" s="443" customFormat="1">
      <c r="A113" s="310"/>
      <c r="B113" s="348"/>
      <c r="C113" s="310"/>
      <c r="D113" s="531"/>
      <c r="E113" s="531"/>
      <c r="F113" s="531"/>
      <c r="G113" s="531"/>
      <c r="H113" s="531"/>
      <c r="I113" s="531"/>
    </row>
    <row r="114" spans="1:9" s="443" customFormat="1">
      <c r="A114" s="310"/>
      <c r="B114" s="348"/>
      <c r="C114" s="310"/>
      <c r="D114" s="531"/>
      <c r="E114" s="531"/>
      <c r="F114" s="531"/>
      <c r="G114" s="531"/>
      <c r="H114" s="531"/>
      <c r="I114" s="531"/>
    </row>
    <row r="115" spans="1:9" s="443" customFormat="1">
      <c r="A115" s="310"/>
      <c r="B115" s="348"/>
      <c r="C115" s="310"/>
      <c r="D115" s="531"/>
      <c r="E115" s="531"/>
      <c r="F115" s="531"/>
      <c r="G115" s="531"/>
      <c r="H115" s="531"/>
      <c r="I115" s="531"/>
    </row>
    <row r="116" spans="1:9" s="443" customFormat="1">
      <c r="A116" s="310"/>
      <c r="B116" s="348"/>
      <c r="C116" s="310"/>
      <c r="D116" s="531"/>
      <c r="E116" s="531"/>
      <c r="F116" s="531"/>
      <c r="G116" s="531"/>
      <c r="H116" s="531"/>
      <c r="I116" s="531"/>
    </row>
    <row r="117" spans="1:9" s="443" customFormat="1">
      <c r="A117" s="310"/>
      <c r="B117" s="348"/>
      <c r="C117" s="310"/>
      <c r="D117" s="531"/>
      <c r="E117" s="531"/>
      <c r="F117" s="531"/>
      <c r="G117" s="531"/>
      <c r="H117" s="531"/>
      <c r="I117" s="531"/>
    </row>
    <row r="118" spans="1:9" s="443" customFormat="1">
      <c r="A118" s="310"/>
      <c r="B118" s="348"/>
      <c r="C118" s="310"/>
      <c r="D118" s="531"/>
      <c r="E118" s="531"/>
      <c r="F118" s="531"/>
      <c r="G118" s="531"/>
      <c r="H118" s="531"/>
      <c r="I118" s="531"/>
    </row>
    <row r="119" spans="1:9" s="443" customFormat="1">
      <c r="A119" s="310"/>
      <c r="B119" s="348"/>
      <c r="C119" s="310"/>
      <c r="D119" s="531"/>
      <c r="E119" s="531"/>
      <c r="F119" s="531"/>
      <c r="G119" s="531"/>
      <c r="H119" s="531"/>
      <c r="I119" s="531"/>
    </row>
    <row r="120" spans="1:9">
      <c r="D120" s="531"/>
      <c r="E120" s="531"/>
      <c r="F120" s="531"/>
      <c r="G120" s="531"/>
      <c r="H120" s="531"/>
      <c r="I120" s="531"/>
    </row>
    <row r="121" spans="1:9">
      <c r="D121" s="531"/>
      <c r="E121" s="531"/>
      <c r="F121" s="531"/>
      <c r="G121" s="531"/>
      <c r="H121" s="531"/>
      <c r="I121" s="531"/>
    </row>
    <row r="122" spans="1:9">
      <c r="D122" s="531"/>
      <c r="E122" s="531"/>
      <c r="F122" s="531"/>
      <c r="G122" s="531"/>
      <c r="H122" s="531"/>
      <c r="I122" s="531"/>
    </row>
    <row r="123" spans="1:9">
      <c r="D123" s="531"/>
      <c r="E123" s="531"/>
      <c r="F123" s="531"/>
      <c r="G123" s="531"/>
      <c r="H123" s="531"/>
      <c r="I123" s="531"/>
    </row>
    <row r="124" spans="1:9">
      <c r="D124" s="531"/>
      <c r="E124" s="531"/>
      <c r="F124" s="531"/>
      <c r="G124" s="531"/>
      <c r="H124" s="531"/>
      <c r="I124" s="531"/>
    </row>
    <row r="125" spans="1:9">
      <c r="D125" s="531"/>
      <c r="E125" s="531"/>
      <c r="F125" s="531"/>
      <c r="G125" s="531"/>
      <c r="H125" s="531"/>
      <c r="I125" s="531"/>
    </row>
    <row r="126" spans="1:9">
      <c r="D126" s="531"/>
      <c r="E126" s="531"/>
      <c r="F126" s="531"/>
      <c r="G126" s="531"/>
      <c r="H126" s="531"/>
      <c r="I126" s="531"/>
    </row>
    <row r="127" spans="1:9">
      <c r="D127" s="531"/>
      <c r="E127" s="531"/>
      <c r="F127" s="531"/>
      <c r="G127" s="531"/>
      <c r="H127" s="531"/>
      <c r="I127" s="531"/>
    </row>
    <row r="128" spans="1:9">
      <c r="D128" s="531"/>
      <c r="E128" s="531"/>
      <c r="F128" s="531"/>
      <c r="G128" s="531"/>
      <c r="H128" s="531"/>
      <c r="I128" s="531"/>
    </row>
    <row r="129" spans="4:9" s="310" customFormat="1">
      <c r="D129" s="531"/>
      <c r="E129" s="531"/>
      <c r="F129" s="531"/>
      <c r="G129" s="531"/>
      <c r="H129" s="531"/>
      <c r="I129" s="531"/>
    </row>
    <row r="130" spans="4:9" s="310" customFormat="1">
      <c r="D130" s="531"/>
      <c r="E130" s="531"/>
      <c r="F130" s="531"/>
      <c r="G130" s="531"/>
      <c r="H130" s="531"/>
      <c r="I130" s="531"/>
    </row>
    <row r="131" spans="4:9" s="310" customFormat="1">
      <c r="D131" s="531"/>
      <c r="E131" s="531"/>
      <c r="F131" s="531"/>
      <c r="G131" s="531"/>
      <c r="H131" s="531"/>
      <c r="I131" s="531"/>
    </row>
    <row r="132" spans="4:9" s="310" customFormat="1">
      <c r="D132" s="531"/>
      <c r="E132" s="531"/>
      <c r="F132" s="531"/>
      <c r="G132" s="531"/>
      <c r="H132" s="531"/>
      <c r="I132" s="531"/>
    </row>
    <row r="133" spans="4:9" s="310" customFormat="1">
      <c r="D133" s="531"/>
      <c r="E133" s="531"/>
      <c r="F133" s="531"/>
      <c r="G133" s="531"/>
      <c r="H133" s="531"/>
      <c r="I133" s="531"/>
    </row>
    <row r="134" spans="4:9" s="310" customFormat="1">
      <c r="D134" s="531"/>
      <c r="E134" s="531"/>
      <c r="F134" s="531"/>
      <c r="G134" s="531"/>
      <c r="H134" s="531"/>
      <c r="I134" s="531"/>
    </row>
    <row r="135" spans="4:9" s="310" customFormat="1">
      <c r="D135" s="531"/>
      <c r="E135" s="531"/>
      <c r="F135" s="531"/>
      <c r="G135" s="531"/>
      <c r="H135" s="531"/>
      <c r="I135" s="531"/>
    </row>
    <row r="136" spans="4:9" s="310" customFormat="1">
      <c r="D136" s="531"/>
      <c r="E136" s="531"/>
      <c r="F136" s="531"/>
      <c r="G136" s="531"/>
      <c r="H136" s="531"/>
      <c r="I136" s="531"/>
    </row>
    <row r="137" spans="4:9" s="310" customFormat="1">
      <c r="D137" s="531"/>
      <c r="E137" s="531"/>
      <c r="F137" s="531"/>
      <c r="G137" s="531"/>
      <c r="H137" s="531"/>
      <c r="I137" s="531"/>
    </row>
    <row r="138" spans="4:9" s="310" customFormat="1">
      <c r="D138" s="531"/>
      <c r="E138" s="531"/>
      <c r="F138" s="531"/>
      <c r="G138" s="531"/>
      <c r="H138" s="531"/>
      <c r="I138" s="531"/>
    </row>
    <row r="139" spans="4:9" s="310" customFormat="1">
      <c r="D139" s="531"/>
      <c r="E139" s="531"/>
      <c r="F139" s="531"/>
      <c r="G139" s="531"/>
      <c r="H139" s="531"/>
      <c r="I139" s="531"/>
    </row>
    <row r="140" spans="4:9" s="310" customFormat="1">
      <c r="D140" s="531"/>
      <c r="E140" s="531"/>
      <c r="F140" s="531"/>
      <c r="G140" s="531"/>
      <c r="H140" s="531"/>
      <c r="I140" s="531"/>
    </row>
    <row r="141" spans="4:9" s="310" customFormat="1">
      <c r="D141" s="531"/>
      <c r="E141" s="531"/>
      <c r="F141" s="531"/>
      <c r="G141" s="531"/>
      <c r="H141" s="531"/>
      <c r="I141" s="531"/>
    </row>
    <row r="142" spans="4:9" s="310" customFormat="1">
      <c r="D142" s="531"/>
      <c r="E142" s="531"/>
      <c r="F142" s="531"/>
      <c r="G142" s="531"/>
      <c r="H142" s="531"/>
      <c r="I142" s="531"/>
    </row>
    <row r="143" spans="4:9" s="310" customFormat="1">
      <c r="D143" s="531"/>
      <c r="E143" s="531"/>
      <c r="F143" s="531"/>
      <c r="G143" s="531"/>
      <c r="H143" s="531"/>
      <c r="I143" s="531"/>
    </row>
    <row r="144" spans="4:9" s="310" customFormat="1">
      <c r="D144" s="531"/>
      <c r="E144" s="531"/>
      <c r="F144" s="531"/>
      <c r="G144" s="531"/>
      <c r="H144" s="531"/>
      <c r="I144" s="531"/>
    </row>
    <row r="145" spans="4:9" s="310" customFormat="1">
      <c r="D145" s="531"/>
      <c r="E145" s="531"/>
      <c r="F145" s="531"/>
      <c r="G145" s="531"/>
      <c r="H145" s="531"/>
      <c r="I145" s="531"/>
    </row>
    <row r="146" spans="4:9" s="310" customFormat="1">
      <c r="D146" s="531"/>
      <c r="E146" s="531"/>
      <c r="F146" s="531"/>
      <c r="G146" s="531"/>
      <c r="H146" s="531"/>
      <c r="I146" s="531"/>
    </row>
    <row r="147" spans="4:9" s="310" customFormat="1">
      <c r="D147" s="531"/>
      <c r="E147" s="531"/>
      <c r="F147" s="531"/>
      <c r="G147" s="531"/>
      <c r="H147" s="531"/>
      <c r="I147" s="531"/>
    </row>
    <row r="148" spans="4:9" s="310" customFormat="1">
      <c r="D148" s="531"/>
      <c r="E148" s="531"/>
      <c r="F148" s="531"/>
      <c r="G148" s="531"/>
      <c r="H148" s="531"/>
      <c r="I148" s="531"/>
    </row>
    <row r="149" spans="4:9" s="310" customFormat="1">
      <c r="D149" s="531"/>
      <c r="E149" s="531"/>
      <c r="F149" s="531"/>
      <c r="G149" s="531"/>
      <c r="H149" s="531"/>
      <c r="I149" s="531"/>
    </row>
    <row r="150" spans="4:9" s="310" customFormat="1">
      <c r="D150" s="531"/>
      <c r="E150" s="531"/>
      <c r="F150" s="531"/>
      <c r="G150" s="531"/>
      <c r="H150" s="531"/>
      <c r="I150" s="531"/>
    </row>
    <row r="151" spans="4:9" s="310" customFormat="1">
      <c r="D151" s="531"/>
      <c r="E151" s="531"/>
      <c r="F151" s="531"/>
      <c r="G151" s="531"/>
      <c r="H151" s="531"/>
      <c r="I151" s="531"/>
    </row>
    <row r="152" spans="4:9" s="310" customFormat="1">
      <c r="D152" s="531"/>
      <c r="E152" s="531"/>
      <c r="F152" s="531"/>
      <c r="G152" s="531"/>
      <c r="H152" s="531"/>
      <c r="I152" s="531"/>
    </row>
    <row r="153" spans="4:9" s="310" customFormat="1">
      <c r="D153" s="531"/>
      <c r="E153" s="531"/>
      <c r="F153" s="531"/>
      <c r="G153" s="531"/>
      <c r="H153" s="531"/>
      <c r="I153" s="531"/>
    </row>
    <row r="154" spans="4:9" s="310" customFormat="1">
      <c r="D154" s="531"/>
      <c r="E154" s="531"/>
      <c r="F154" s="531"/>
      <c r="G154" s="531"/>
      <c r="H154" s="531"/>
      <c r="I154" s="531"/>
    </row>
    <row r="155" spans="4:9" s="310" customFormat="1">
      <c r="D155" s="531"/>
      <c r="E155" s="531"/>
      <c r="F155" s="531"/>
      <c r="G155" s="531"/>
      <c r="H155" s="531"/>
      <c r="I155" s="531"/>
    </row>
    <row r="156" spans="4:9" s="310" customFormat="1">
      <c r="D156" s="531"/>
      <c r="E156" s="531"/>
      <c r="F156" s="531"/>
      <c r="G156" s="531"/>
      <c r="H156" s="531"/>
      <c r="I156" s="531"/>
    </row>
    <row r="157" spans="4:9" s="310" customFormat="1">
      <c r="D157" s="531"/>
      <c r="E157" s="531"/>
      <c r="F157" s="531"/>
      <c r="G157" s="531"/>
      <c r="H157" s="531"/>
      <c r="I157" s="531"/>
    </row>
    <row r="158" spans="4:9" s="310" customFormat="1">
      <c r="D158" s="531"/>
      <c r="E158" s="531"/>
      <c r="F158" s="531"/>
      <c r="G158" s="531"/>
      <c r="H158" s="531"/>
      <c r="I158" s="531"/>
    </row>
    <row r="159" spans="4:9" s="310" customFormat="1">
      <c r="D159" s="531"/>
      <c r="E159" s="531"/>
      <c r="F159" s="531"/>
      <c r="G159" s="531"/>
      <c r="H159" s="531"/>
      <c r="I159" s="531"/>
    </row>
    <row r="160" spans="4:9" s="310" customFormat="1">
      <c r="D160" s="531"/>
      <c r="E160" s="531"/>
      <c r="F160" s="531"/>
      <c r="G160" s="531"/>
      <c r="H160" s="531"/>
      <c r="I160" s="531"/>
    </row>
    <row r="161" spans="4:9" s="310" customFormat="1">
      <c r="D161" s="531"/>
      <c r="E161" s="531"/>
      <c r="F161" s="531"/>
      <c r="G161" s="531"/>
      <c r="H161" s="531"/>
      <c r="I161" s="531"/>
    </row>
    <row r="162" spans="4:9" s="310" customFormat="1">
      <c r="D162" s="531"/>
      <c r="E162" s="531"/>
      <c r="F162" s="531"/>
      <c r="G162" s="531"/>
      <c r="H162" s="531"/>
      <c r="I162" s="531"/>
    </row>
    <row r="163" spans="4:9" s="310" customFormat="1">
      <c r="D163" s="531"/>
      <c r="E163" s="531"/>
      <c r="F163" s="531"/>
      <c r="G163" s="531"/>
      <c r="H163" s="531"/>
      <c r="I163" s="531"/>
    </row>
    <row r="164" spans="4:9" s="310" customFormat="1">
      <c r="D164" s="531"/>
      <c r="E164" s="531"/>
      <c r="F164" s="531"/>
      <c r="G164" s="531"/>
      <c r="H164" s="531"/>
      <c r="I164" s="531"/>
    </row>
    <row r="165" spans="4:9" s="310" customFormat="1">
      <c r="D165" s="531"/>
      <c r="E165" s="531"/>
      <c r="F165" s="531"/>
      <c r="G165" s="531"/>
      <c r="H165" s="531"/>
      <c r="I165" s="531"/>
    </row>
    <row r="166" spans="4:9" s="310" customFormat="1">
      <c r="D166" s="531"/>
      <c r="E166" s="531"/>
      <c r="F166" s="531"/>
      <c r="G166" s="531"/>
      <c r="H166" s="531"/>
      <c r="I166" s="531"/>
    </row>
    <row r="167" spans="4:9" s="310" customFormat="1">
      <c r="D167" s="531"/>
      <c r="E167" s="531"/>
      <c r="F167" s="531"/>
      <c r="G167" s="531"/>
      <c r="H167" s="531"/>
      <c r="I167" s="531"/>
    </row>
    <row r="168" spans="4:9" s="310" customFormat="1">
      <c r="D168" s="531"/>
      <c r="E168" s="531"/>
      <c r="F168" s="531"/>
      <c r="G168" s="531"/>
      <c r="H168" s="531"/>
      <c r="I168" s="531"/>
    </row>
    <row r="169" spans="4:9" s="310" customFormat="1">
      <c r="D169" s="531"/>
      <c r="E169" s="531"/>
      <c r="F169" s="531"/>
      <c r="G169" s="531"/>
      <c r="H169" s="531"/>
      <c r="I169" s="531"/>
    </row>
    <row r="170" spans="4:9" s="310" customFormat="1">
      <c r="D170" s="531"/>
      <c r="E170" s="531"/>
      <c r="F170" s="531"/>
      <c r="G170" s="531"/>
      <c r="H170" s="531"/>
      <c r="I170" s="531"/>
    </row>
    <row r="171" spans="4:9" s="310" customFormat="1">
      <c r="D171" s="531"/>
      <c r="E171" s="531"/>
      <c r="F171" s="531"/>
      <c r="G171" s="531"/>
      <c r="H171" s="531"/>
      <c r="I171" s="531"/>
    </row>
    <row r="172" spans="4:9" s="310" customFormat="1">
      <c r="D172" s="531"/>
      <c r="E172" s="531"/>
      <c r="F172" s="531"/>
      <c r="G172" s="531"/>
      <c r="H172" s="531"/>
      <c r="I172" s="531"/>
    </row>
    <row r="173" spans="4:9" s="310" customFormat="1">
      <c r="D173" s="531"/>
      <c r="E173" s="531"/>
      <c r="F173" s="531"/>
      <c r="G173" s="531"/>
      <c r="H173" s="531"/>
      <c r="I173" s="531"/>
    </row>
    <row r="174" spans="4:9" s="310" customFormat="1">
      <c r="D174" s="531"/>
      <c r="E174" s="531"/>
      <c r="F174" s="531"/>
      <c r="G174" s="531"/>
      <c r="H174" s="531"/>
      <c r="I174" s="531"/>
    </row>
    <row r="175" spans="4:9" s="310" customFormat="1">
      <c r="D175" s="531"/>
      <c r="E175" s="531"/>
      <c r="F175" s="531"/>
      <c r="G175" s="531"/>
      <c r="H175" s="531"/>
      <c r="I175" s="531"/>
    </row>
    <row r="176" spans="4:9" s="310" customFormat="1">
      <c r="D176" s="531"/>
      <c r="E176" s="531"/>
      <c r="F176" s="531"/>
      <c r="G176" s="531"/>
      <c r="H176" s="531"/>
      <c r="I176" s="531"/>
    </row>
    <row r="177" spans="4:9" s="310" customFormat="1">
      <c r="D177" s="531"/>
      <c r="E177" s="531"/>
      <c r="F177" s="531"/>
      <c r="G177" s="531"/>
      <c r="H177" s="531"/>
      <c r="I177" s="531"/>
    </row>
    <row r="178" spans="4:9" s="310" customFormat="1">
      <c r="D178" s="531"/>
      <c r="E178" s="531"/>
      <c r="F178" s="531"/>
      <c r="G178" s="531"/>
      <c r="H178" s="531"/>
      <c r="I178" s="531"/>
    </row>
    <row r="179" spans="4:9" s="310" customFormat="1">
      <c r="D179" s="531"/>
      <c r="E179" s="531"/>
      <c r="F179" s="531"/>
      <c r="G179" s="531"/>
      <c r="H179" s="531"/>
      <c r="I179" s="531"/>
    </row>
    <row r="180" spans="4:9" s="310" customFormat="1">
      <c r="D180" s="531"/>
      <c r="E180" s="531"/>
      <c r="F180" s="531"/>
      <c r="G180" s="531"/>
      <c r="H180" s="531"/>
      <c r="I180" s="531"/>
    </row>
    <row r="181" spans="4:9" s="310" customFormat="1">
      <c r="D181" s="531"/>
      <c r="E181" s="531"/>
      <c r="F181" s="531"/>
      <c r="G181" s="531"/>
      <c r="H181" s="531"/>
      <c r="I181" s="531"/>
    </row>
    <row r="182" spans="4:9" s="310" customFormat="1">
      <c r="D182" s="531"/>
      <c r="E182" s="531"/>
      <c r="F182" s="531"/>
      <c r="G182" s="531"/>
      <c r="H182" s="531"/>
      <c r="I182" s="531"/>
    </row>
    <row r="183" spans="4:9" s="310" customFormat="1">
      <c r="D183" s="531"/>
      <c r="E183" s="531"/>
      <c r="F183" s="531"/>
      <c r="G183" s="531"/>
      <c r="H183" s="531"/>
      <c r="I183" s="531"/>
    </row>
    <row r="184" spans="4:9" s="310" customFormat="1">
      <c r="D184" s="531"/>
      <c r="E184" s="531"/>
      <c r="F184" s="531"/>
      <c r="G184" s="531"/>
      <c r="H184" s="531"/>
      <c r="I184" s="531"/>
    </row>
    <row r="185" spans="4:9" s="310" customFormat="1">
      <c r="D185" s="531"/>
      <c r="E185" s="531"/>
      <c r="F185" s="531"/>
      <c r="G185" s="531"/>
      <c r="H185" s="531"/>
      <c r="I185" s="531"/>
    </row>
    <row r="186" spans="4:9" s="310" customFormat="1">
      <c r="D186" s="531"/>
      <c r="E186" s="531"/>
      <c r="F186" s="531"/>
      <c r="G186" s="531"/>
      <c r="H186" s="531"/>
      <c r="I186" s="531"/>
    </row>
    <row r="187" spans="4:9" s="310" customFormat="1">
      <c r="D187" s="531"/>
      <c r="E187" s="531"/>
      <c r="F187" s="531"/>
      <c r="G187" s="531"/>
      <c r="H187" s="531"/>
      <c r="I187" s="531"/>
    </row>
    <row r="188" spans="4:9" s="310" customFormat="1">
      <c r="D188" s="531"/>
      <c r="E188" s="531"/>
      <c r="F188" s="531"/>
      <c r="G188" s="531"/>
      <c r="H188" s="531"/>
      <c r="I188" s="531"/>
    </row>
    <row r="189" spans="4:9" s="310" customFormat="1">
      <c r="D189" s="531"/>
      <c r="E189" s="531"/>
      <c r="F189" s="531"/>
      <c r="G189" s="531"/>
      <c r="H189" s="531"/>
      <c r="I189" s="531"/>
    </row>
    <row r="190" spans="4:9" s="310" customFormat="1">
      <c r="D190" s="531"/>
      <c r="E190" s="531"/>
      <c r="F190" s="531"/>
      <c r="G190" s="531"/>
      <c r="H190" s="531"/>
      <c r="I190" s="531"/>
    </row>
    <row r="191" spans="4:9" s="310" customFormat="1">
      <c r="D191" s="531"/>
      <c r="E191" s="531"/>
      <c r="F191" s="531"/>
      <c r="G191" s="531"/>
      <c r="H191" s="531"/>
      <c r="I191" s="531"/>
    </row>
    <row r="192" spans="4:9" s="310" customFormat="1">
      <c r="D192" s="531"/>
      <c r="E192" s="531"/>
      <c r="F192" s="531"/>
      <c r="G192" s="531"/>
      <c r="H192" s="531"/>
      <c r="I192" s="531"/>
    </row>
    <row r="193" spans="4:9" s="310" customFormat="1">
      <c r="D193" s="531"/>
      <c r="E193" s="531"/>
      <c r="F193" s="531"/>
      <c r="G193" s="531"/>
      <c r="H193" s="531"/>
      <c r="I193" s="531"/>
    </row>
    <row r="194" spans="4:9" s="310" customFormat="1">
      <c r="D194" s="531"/>
      <c r="E194" s="531"/>
      <c r="F194" s="531"/>
      <c r="G194" s="531"/>
      <c r="H194" s="531"/>
      <c r="I194" s="531"/>
    </row>
    <row r="195" spans="4:9" s="310" customFormat="1">
      <c r="D195" s="531"/>
      <c r="E195" s="531"/>
      <c r="F195" s="531"/>
      <c r="G195" s="531"/>
      <c r="H195" s="531"/>
      <c r="I195" s="531"/>
    </row>
    <row r="196" spans="4:9" s="310" customFormat="1">
      <c r="D196" s="531"/>
      <c r="E196" s="531"/>
      <c r="F196" s="531"/>
      <c r="G196" s="531"/>
      <c r="H196" s="531"/>
      <c r="I196" s="531"/>
    </row>
    <row r="197" spans="4:9" s="310" customFormat="1">
      <c r="D197" s="531"/>
      <c r="E197" s="531"/>
      <c r="F197" s="531"/>
      <c r="G197" s="531"/>
      <c r="H197" s="531"/>
      <c r="I197" s="531"/>
    </row>
    <row r="198" spans="4:9" s="310" customFormat="1">
      <c r="D198" s="531"/>
      <c r="E198" s="531"/>
      <c r="F198" s="531"/>
      <c r="G198" s="531"/>
      <c r="H198" s="531"/>
      <c r="I198" s="531"/>
    </row>
    <row r="199" spans="4:9" s="310" customFormat="1">
      <c r="D199" s="531"/>
      <c r="E199" s="531"/>
      <c r="F199" s="531"/>
      <c r="G199" s="531"/>
      <c r="H199" s="531"/>
      <c r="I199" s="531"/>
    </row>
    <row r="200" spans="4:9" s="310" customFormat="1">
      <c r="D200" s="531"/>
      <c r="E200" s="531"/>
      <c r="F200" s="531"/>
      <c r="G200" s="531"/>
      <c r="H200" s="531"/>
      <c r="I200" s="531"/>
    </row>
    <row r="201" spans="4:9" s="310" customFormat="1">
      <c r="D201" s="531"/>
      <c r="E201" s="531"/>
      <c r="F201" s="531"/>
      <c r="G201" s="531"/>
      <c r="H201" s="531"/>
      <c r="I201" s="531"/>
    </row>
    <row r="202" spans="4:9" s="310" customFormat="1">
      <c r="D202" s="531"/>
      <c r="E202" s="531"/>
      <c r="F202" s="531"/>
      <c r="G202" s="531"/>
      <c r="H202" s="531"/>
      <c r="I202" s="531"/>
    </row>
    <row r="203" spans="4:9" s="310" customFormat="1">
      <c r="D203" s="531"/>
      <c r="E203" s="531"/>
      <c r="F203" s="531"/>
      <c r="G203" s="531"/>
      <c r="H203" s="531"/>
      <c r="I203" s="531"/>
    </row>
    <row r="204" spans="4:9" s="310" customFormat="1">
      <c r="D204" s="531"/>
      <c r="E204" s="531"/>
      <c r="F204" s="531"/>
      <c r="G204" s="531"/>
      <c r="H204" s="531"/>
      <c r="I204" s="531"/>
    </row>
    <row r="205" spans="4:9" s="310" customFormat="1">
      <c r="D205" s="531"/>
      <c r="E205" s="531"/>
      <c r="F205" s="531"/>
      <c r="G205" s="531"/>
      <c r="H205" s="531"/>
      <c r="I205" s="531"/>
    </row>
    <row r="206" spans="4:9" s="310" customFormat="1">
      <c r="D206" s="531"/>
      <c r="E206" s="531"/>
      <c r="F206" s="531"/>
      <c r="G206" s="531"/>
      <c r="H206" s="531"/>
      <c r="I206" s="531"/>
    </row>
    <row r="207" spans="4:9" s="310" customFormat="1">
      <c r="D207" s="531"/>
      <c r="E207" s="531"/>
      <c r="F207" s="531"/>
      <c r="G207" s="531"/>
      <c r="H207" s="531"/>
      <c r="I207" s="531"/>
    </row>
    <row r="208" spans="4:9" s="310" customFormat="1">
      <c r="D208" s="531"/>
      <c r="E208" s="531"/>
      <c r="F208" s="531"/>
      <c r="G208" s="531"/>
      <c r="H208" s="531"/>
      <c r="I208" s="531"/>
    </row>
    <row r="209" spans="4:9" s="310" customFormat="1">
      <c r="D209" s="531"/>
      <c r="E209" s="531"/>
      <c r="F209" s="531"/>
      <c r="G209" s="531"/>
      <c r="H209" s="531"/>
      <c r="I209" s="531"/>
    </row>
    <row r="210" spans="4:9" s="310" customFormat="1">
      <c r="D210" s="531"/>
      <c r="E210" s="531"/>
      <c r="F210" s="531"/>
      <c r="G210" s="531"/>
      <c r="H210" s="531"/>
      <c r="I210" s="531"/>
    </row>
    <row r="211" spans="4:9" s="310" customFormat="1">
      <c r="D211" s="531"/>
      <c r="E211" s="531"/>
      <c r="F211" s="531"/>
      <c r="G211" s="531"/>
      <c r="H211" s="531"/>
      <c r="I211" s="531"/>
    </row>
    <row r="212" spans="4:9" s="310" customFormat="1">
      <c r="D212" s="531"/>
      <c r="E212" s="531"/>
      <c r="F212" s="531"/>
      <c r="G212" s="531"/>
      <c r="H212" s="531"/>
      <c r="I212" s="531"/>
    </row>
    <row r="213" spans="4:9" s="310" customFormat="1">
      <c r="D213" s="531"/>
      <c r="E213" s="531"/>
      <c r="F213" s="531"/>
      <c r="G213" s="531"/>
      <c r="H213" s="531"/>
      <c r="I213" s="531"/>
    </row>
    <row r="214" spans="4:9" s="310" customFormat="1">
      <c r="D214" s="531"/>
      <c r="E214" s="531"/>
      <c r="F214" s="531"/>
      <c r="G214" s="531"/>
      <c r="H214" s="531"/>
      <c r="I214" s="531"/>
    </row>
    <row r="215" spans="4:9" s="310" customFormat="1">
      <c r="D215" s="531"/>
      <c r="E215" s="531"/>
      <c r="F215" s="531"/>
      <c r="G215" s="531"/>
      <c r="H215" s="531"/>
      <c r="I215" s="531"/>
    </row>
    <row r="216" spans="4:9" s="310" customFormat="1">
      <c r="D216" s="531"/>
      <c r="E216" s="531"/>
      <c r="F216" s="531"/>
      <c r="G216" s="531"/>
      <c r="H216" s="531"/>
      <c r="I216" s="531"/>
    </row>
    <row r="217" spans="4:9" s="310" customFormat="1">
      <c r="D217" s="531"/>
      <c r="E217" s="531"/>
      <c r="F217" s="531"/>
      <c r="G217" s="531"/>
      <c r="H217" s="531"/>
      <c r="I217" s="531"/>
    </row>
    <row r="218" spans="4:9" s="310" customFormat="1">
      <c r="D218" s="531"/>
      <c r="E218" s="531"/>
      <c r="F218" s="531"/>
      <c r="G218" s="531"/>
      <c r="H218" s="531"/>
      <c r="I218" s="531"/>
    </row>
    <row r="219" spans="4:9" s="310" customFormat="1">
      <c r="D219" s="531"/>
      <c r="E219" s="531"/>
      <c r="F219" s="531"/>
      <c r="G219" s="531"/>
      <c r="H219" s="531"/>
      <c r="I219" s="531"/>
    </row>
    <row r="220" spans="4:9" s="310" customFormat="1">
      <c r="D220" s="531"/>
      <c r="E220" s="531"/>
      <c r="F220" s="531"/>
      <c r="G220" s="531"/>
      <c r="H220" s="531"/>
      <c r="I220" s="531"/>
    </row>
    <row r="221" spans="4:9" s="310" customFormat="1">
      <c r="D221" s="531"/>
      <c r="E221" s="531"/>
      <c r="F221" s="531"/>
      <c r="G221" s="531"/>
      <c r="H221" s="531"/>
      <c r="I221" s="531"/>
    </row>
    <row r="222" spans="4:9" s="310" customFormat="1">
      <c r="D222" s="531"/>
      <c r="E222" s="531"/>
      <c r="F222" s="531"/>
      <c r="G222" s="531"/>
      <c r="H222" s="531"/>
      <c r="I222" s="531"/>
    </row>
    <row r="223" spans="4:9" s="310" customFormat="1">
      <c r="D223" s="531"/>
      <c r="E223" s="531"/>
      <c r="F223" s="531"/>
      <c r="G223" s="531"/>
      <c r="H223" s="531"/>
      <c r="I223" s="531"/>
    </row>
    <row r="224" spans="4:9" s="310" customFormat="1">
      <c r="D224" s="531"/>
      <c r="E224" s="531"/>
      <c r="F224" s="531"/>
      <c r="G224" s="531"/>
      <c r="H224" s="531"/>
      <c r="I224" s="531"/>
    </row>
    <row r="225" spans="4:9" s="310" customFormat="1">
      <c r="D225" s="531"/>
      <c r="E225" s="531"/>
      <c r="F225" s="531"/>
      <c r="G225" s="531"/>
      <c r="H225" s="531"/>
      <c r="I225" s="531"/>
    </row>
    <row r="226" spans="4:9" s="310" customFormat="1">
      <c r="D226" s="531"/>
      <c r="E226" s="531"/>
      <c r="F226" s="531"/>
      <c r="G226" s="531"/>
      <c r="H226" s="531"/>
      <c r="I226" s="531"/>
    </row>
    <row r="227" spans="4:9" s="310" customFormat="1">
      <c r="D227" s="531"/>
      <c r="E227" s="531"/>
      <c r="F227" s="531"/>
      <c r="G227" s="531"/>
      <c r="H227" s="531"/>
      <c r="I227" s="531"/>
    </row>
    <row r="228" spans="4:9" s="310" customFormat="1">
      <c r="D228" s="531"/>
      <c r="E228" s="531"/>
      <c r="F228" s="531"/>
      <c r="G228" s="531"/>
      <c r="H228" s="531"/>
      <c r="I228" s="531"/>
    </row>
    <row r="229" spans="4:9" s="310" customFormat="1">
      <c r="D229" s="531"/>
      <c r="E229" s="531"/>
      <c r="F229" s="531"/>
      <c r="G229" s="531"/>
      <c r="H229" s="531"/>
      <c r="I229" s="531"/>
    </row>
    <row r="230" spans="4:9" s="310" customFormat="1">
      <c r="D230" s="531"/>
      <c r="E230" s="531"/>
      <c r="F230" s="531"/>
      <c r="G230" s="531"/>
      <c r="H230" s="531"/>
      <c r="I230" s="531"/>
    </row>
    <row r="231" spans="4:9" s="310" customFormat="1">
      <c r="D231" s="531"/>
      <c r="E231" s="531"/>
      <c r="F231" s="531"/>
      <c r="G231" s="531"/>
      <c r="H231" s="531"/>
      <c r="I231" s="531"/>
    </row>
    <row r="232" spans="4:9" s="310" customFormat="1">
      <c r="D232" s="531"/>
      <c r="E232" s="531"/>
      <c r="F232" s="531"/>
      <c r="G232" s="531"/>
      <c r="H232" s="531"/>
      <c r="I232" s="531"/>
    </row>
    <row r="233" spans="4:9" s="310" customFormat="1">
      <c r="D233" s="531"/>
      <c r="E233" s="531"/>
      <c r="F233" s="531"/>
      <c r="G233" s="531"/>
      <c r="H233" s="531"/>
      <c r="I233" s="531"/>
    </row>
    <row r="234" spans="4:9" s="310" customFormat="1">
      <c r="D234" s="531"/>
      <c r="E234" s="531"/>
      <c r="F234" s="531"/>
      <c r="G234" s="531"/>
      <c r="H234" s="531"/>
      <c r="I234" s="531"/>
    </row>
    <row r="235" spans="4:9" s="310" customFormat="1">
      <c r="D235" s="531"/>
      <c r="E235" s="531"/>
      <c r="F235" s="531"/>
      <c r="G235" s="531"/>
      <c r="H235" s="531"/>
      <c r="I235" s="531"/>
    </row>
    <row r="236" spans="4:9" s="310" customFormat="1">
      <c r="D236" s="531"/>
      <c r="E236" s="531"/>
      <c r="F236" s="531"/>
      <c r="G236" s="531"/>
      <c r="H236" s="531"/>
      <c r="I236" s="531"/>
    </row>
    <row r="237" spans="4:9" s="310" customFormat="1">
      <c r="D237" s="531"/>
      <c r="E237" s="531"/>
      <c r="F237" s="531"/>
      <c r="G237" s="531"/>
      <c r="H237" s="531"/>
      <c r="I237" s="531"/>
    </row>
    <row r="238" spans="4:9" s="310" customFormat="1">
      <c r="D238" s="531"/>
      <c r="E238" s="531"/>
      <c r="F238" s="531"/>
      <c r="G238" s="531"/>
      <c r="H238" s="531"/>
      <c r="I238" s="531"/>
    </row>
    <row r="239" spans="4:9" s="310" customFormat="1">
      <c r="D239" s="531"/>
      <c r="E239" s="531"/>
      <c r="F239" s="531"/>
      <c r="G239" s="531"/>
      <c r="H239" s="531"/>
      <c r="I239" s="531"/>
    </row>
    <row r="240" spans="4:9" s="310" customFormat="1">
      <c r="D240" s="531"/>
      <c r="E240" s="531"/>
      <c r="F240" s="531"/>
      <c r="G240" s="531"/>
      <c r="H240" s="531"/>
      <c r="I240" s="531"/>
    </row>
    <row r="241" spans="4:9" s="310" customFormat="1">
      <c r="D241" s="531"/>
      <c r="E241" s="531"/>
      <c r="F241" s="531"/>
      <c r="G241" s="531"/>
      <c r="H241" s="531"/>
      <c r="I241" s="531"/>
    </row>
    <row r="242" spans="4:9" s="310" customFormat="1">
      <c r="D242" s="531"/>
      <c r="E242" s="531"/>
      <c r="F242" s="531"/>
      <c r="G242" s="531"/>
      <c r="H242" s="531"/>
      <c r="I242" s="531"/>
    </row>
    <row r="243" spans="4:9" s="310" customFormat="1">
      <c r="D243" s="531"/>
      <c r="E243" s="531"/>
      <c r="F243" s="531"/>
      <c r="G243" s="531"/>
      <c r="H243" s="531"/>
      <c r="I243" s="531"/>
    </row>
    <row r="244" spans="4:9" s="310" customFormat="1">
      <c r="D244" s="531"/>
      <c r="E244" s="531"/>
      <c r="F244" s="531"/>
      <c r="G244" s="531"/>
      <c r="H244" s="531"/>
      <c r="I244" s="531"/>
    </row>
    <row r="245" spans="4:9" s="310" customFormat="1">
      <c r="D245" s="531"/>
      <c r="E245" s="531"/>
      <c r="F245" s="531"/>
      <c r="G245" s="531"/>
      <c r="H245" s="531"/>
      <c r="I245" s="531"/>
    </row>
    <row r="246" spans="4:9" s="310" customFormat="1">
      <c r="D246" s="531"/>
      <c r="E246" s="531"/>
      <c r="F246" s="531"/>
      <c r="G246" s="531"/>
      <c r="H246" s="531"/>
      <c r="I246" s="531"/>
    </row>
    <row r="247" spans="4:9" s="310" customFormat="1">
      <c r="D247" s="531"/>
      <c r="E247" s="531"/>
      <c r="F247" s="531"/>
      <c r="G247" s="531"/>
      <c r="H247" s="531"/>
      <c r="I247" s="531"/>
    </row>
    <row r="248" spans="4:9" s="310" customFormat="1">
      <c r="D248" s="531"/>
      <c r="E248" s="531"/>
      <c r="F248" s="531"/>
      <c r="G248" s="531"/>
      <c r="H248" s="531"/>
      <c r="I248" s="531"/>
    </row>
    <row r="249" spans="4:9" s="310" customFormat="1">
      <c r="D249" s="531"/>
      <c r="E249" s="531"/>
      <c r="F249" s="531"/>
      <c r="G249" s="531"/>
      <c r="H249" s="531"/>
      <c r="I249" s="531"/>
    </row>
    <row r="250" spans="4:9" s="310" customFormat="1">
      <c r="D250" s="531"/>
      <c r="E250" s="531"/>
      <c r="F250" s="531"/>
      <c r="G250" s="531"/>
      <c r="H250" s="531"/>
      <c r="I250" s="531"/>
    </row>
    <row r="251" spans="4:9" s="310" customFormat="1">
      <c r="D251" s="531"/>
      <c r="E251" s="531"/>
      <c r="F251" s="531"/>
      <c r="G251" s="531"/>
      <c r="H251" s="531"/>
      <c r="I251" s="531"/>
    </row>
    <row r="252" spans="4:9" s="310" customFormat="1">
      <c r="D252" s="531"/>
      <c r="E252" s="531"/>
      <c r="F252" s="531"/>
      <c r="G252" s="531"/>
      <c r="H252" s="531"/>
      <c r="I252" s="531"/>
    </row>
    <row r="253" spans="4:9" s="310" customFormat="1">
      <c r="D253" s="531"/>
      <c r="E253" s="531"/>
      <c r="F253" s="531"/>
      <c r="G253" s="531"/>
      <c r="H253" s="531"/>
      <c r="I253" s="531"/>
    </row>
    <row r="254" spans="4:9" s="310" customFormat="1">
      <c r="D254" s="531"/>
      <c r="E254" s="531"/>
      <c r="F254" s="531"/>
      <c r="G254" s="531"/>
      <c r="H254" s="531"/>
      <c r="I254" s="531"/>
    </row>
    <row r="255" spans="4:9" s="310" customFormat="1">
      <c r="D255" s="531"/>
      <c r="E255" s="531"/>
      <c r="F255" s="531"/>
      <c r="G255" s="531"/>
      <c r="H255" s="531"/>
      <c r="I255" s="531"/>
    </row>
    <row r="256" spans="4:9" s="310" customFormat="1">
      <c r="D256" s="531"/>
      <c r="E256" s="531"/>
      <c r="F256" s="531"/>
      <c r="G256" s="531"/>
      <c r="H256" s="531"/>
      <c r="I256" s="531"/>
    </row>
    <row r="257" spans="4:9" s="310" customFormat="1">
      <c r="D257" s="531"/>
      <c r="E257" s="531"/>
      <c r="F257" s="531"/>
      <c r="G257" s="531"/>
      <c r="H257" s="531"/>
      <c r="I257" s="531"/>
    </row>
    <row r="258" spans="4:9" s="310" customFormat="1">
      <c r="D258" s="531"/>
      <c r="E258" s="531"/>
      <c r="F258" s="531"/>
      <c r="G258" s="531"/>
      <c r="H258" s="531"/>
      <c r="I258" s="531"/>
    </row>
    <row r="259" spans="4:9" s="310" customFormat="1">
      <c r="D259" s="531"/>
      <c r="E259" s="531"/>
      <c r="F259" s="531"/>
      <c r="G259" s="531"/>
      <c r="H259" s="531"/>
      <c r="I259" s="531"/>
    </row>
    <row r="260" spans="4:9" s="310" customFormat="1">
      <c r="D260" s="531"/>
      <c r="E260" s="531"/>
      <c r="F260" s="531"/>
      <c r="G260" s="531"/>
      <c r="H260" s="531"/>
      <c r="I260" s="531"/>
    </row>
    <row r="261" spans="4:9" s="310" customFormat="1">
      <c r="D261" s="531"/>
      <c r="E261" s="531"/>
      <c r="F261" s="531"/>
      <c r="G261" s="531"/>
      <c r="H261" s="531"/>
      <c r="I261" s="531"/>
    </row>
    <row r="262" spans="4:9" s="310" customFormat="1">
      <c r="D262" s="531"/>
      <c r="E262" s="531"/>
      <c r="F262" s="531"/>
      <c r="G262" s="531"/>
      <c r="H262" s="531"/>
      <c r="I262" s="531"/>
    </row>
    <row r="263" spans="4:9" s="310" customFormat="1">
      <c r="D263" s="531"/>
      <c r="E263" s="531"/>
      <c r="F263" s="531"/>
      <c r="G263" s="531"/>
      <c r="H263" s="531"/>
      <c r="I263" s="531"/>
    </row>
    <row r="264" spans="4:9" s="310" customFormat="1">
      <c r="D264" s="531"/>
      <c r="E264" s="531"/>
      <c r="F264" s="531"/>
      <c r="G264" s="531"/>
      <c r="H264" s="531"/>
      <c r="I264" s="531"/>
    </row>
  </sheetData>
  <mergeCells count="15">
    <mergeCell ref="B41:I41"/>
    <mergeCell ref="B42:I42"/>
    <mergeCell ref="B35:I35"/>
    <mergeCell ref="B37:I37"/>
    <mergeCell ref="B38:I38"/>
    <mergeCell ref="B39:I39"/>
    <mergeCell ref="B40:I40"/>
    <mergeCell ref="B34:I34"/>
    <mergeCell ref="A8:A10"/>
    <mergeCell ref="B8:B10"/>
    <mergeCell ref="B31:H31"/>
    <mergeCell ref="I9:I10"/>
    <mergeCell ref="A29:I29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workbookViewId="0">
      <selection activeCell="A6" sqref="A6"/>
    </sheetView>
  </sheetViews>
  <sheetFormatPr defaultColWidth="10.625" defaultRowHeight="15.75"/>
  <cols>
    <col min="1" max="1" width="51.875" style="310" customWidth="1"/>
    <col min="2" max="2" width="10.625" style="348" customWidth="1"/>
    <col min="3" max="7" width="13.625" style="310" customWidth="1"/>
    <col min="8" max="9" width="14.625" style="310" customWidth="1"/>
    <col min="10" max="20" width="10.625" style="310"/>
    <col min="21" max="21" width="13.5" style="310" bestFit="1" customWidth="1"/>
    <col min="22" max="16384" width="10.625" style="310"/>
  </cols>
  <sheetData>
    <row r="1" spans="1:22">
      <c r="A1" s="37" t="s">
        <v>896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2"/>
      <c r="S1" s="496"/>
      <c r="T1" s="38"/>
      <c r="U1" s="38"/>
      <c r="V1" s="38"/>
    </row>
    <row r="2" spans="1:22">
      <c r="A2" s="309"/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2"/>
      <c r="S2" s="496"/>
      <c r="T2" s="38"/>
      <c r="U2" s="38"/>
      <c r="V2" s="38"/>
    </row>
    <row r="3" spans="1:22">
      <c r="A3" s="143" t="s">
        <v>427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12"/>
      <c r="S3" s="38"/>
      <c r="V3" s="38"/>
    </row>
    <row r="4" spans="1:22">
      <c r="A4" s="143" t="s">
        <v>428</v>
      </c>
      <c r="B4" s="497"/>
      <c r="C4" s="317"/>
      <c r="D4" s="317"/>
      <c r="E4" s="39"/>
      <c r="F4" s="39"/>
      <c r="G4" s="143"/>
      <c r="H4" s="134"/>
      <c r="I4" s="39"/>
      <c r="J4" s="39"/>
      <c r="K4" s="39"/>
      <c r="L4" s="39"/>
      <c r="M4" s="39"/>
      <c r="N4" s="39"/>
      <c r="O4" s="39"/>
      <c r="P4" s="39"/>
      <c r="Q4" s="39"/>
      <c r="R4" s="498"/>
      <c r="S4" s="39"/>
      <c r="V4" s="38"/>
    </row>
    <row r="5" spans="1:22">
      <c r="A5" s="633" t="str">
        <f>Title!B10</f>
        <v>30/09/2017</v>
      </c>
      <c r="B5" s="37"/>
      <c r="C5" s="37"/>
      <c r="D5" s="37"/>
      <c r="E5" s="499"/>
      <c r="F5" s="499"/>
      <c r="G5" s="143"/>
      <c r="H5" s="500"/>
      <c r="I5" s="499"/>
      <c r="J5" s="499"/>
      <c r="K5" s="499"/>
      <c r="L5" s="499"/>
      <c r="M5" s="499"/>
      <c r="N5" s="499"/>
      <c r="O5" s="499"/>
      <c r="P5" s="499"/>
      <c r="Q5" s="499"/>
      <c r="R5" s="496"/>
      <c r="S5" s="39"/>
      <c r="V5" s="499"/>
    </row>
    <row r="6" spans="1:22">
      <c r="G6" s="143"/>
      <c r="H6" s="501"/>
    </row>
    <row r="7" spans="1:22" ht="16.5" thickBot="1">
      <c r="I7" s="48" t="s">
        <v>822</v>
      </c>
    </row>
    <row r="8" spans="1:22" s="324" customFormat="1" ht="21" customHeight="1">
      <c r="A8" s="667" t="s">
        <v>682</v>
      </c>
      <c r="B8" s="669" t="s">
        <v>683</v>
      </c>
      <c r="C8" s="502" t="s">
        <v>869</v>
      </c>
      <c r="D8" s="502"/>
      <c r="E8" s="502"/>
      <c r="F8" s="502" t="s">
        <v>891</v>
      </c>
      <c r="G8" s="502"/>
      <c r="H8" s="502"/>
      <c r="I8" s="503"/>
    </row>
    <row r="9" spans="1:22" s="324" customFormat="1" ht="24" customHeight="1">
      <c r="A9" s="668"/>
      <c r="B9" s="670"/>
      <c r="C9" s="627" t="s">
        <v>870</v>
      </c>
      <c r="D9" s="627" t="s">
        <v>871</v>
      </c>
      <c r="E9" s="627" t="s">
        <v>872</v>
      </c>
      <c r="F9" s="628" t="s">
        <v>873</v>
      </c>
      <c r="G9" s="504" t="s">
        <v>874</v>
      </c>
      <c r="H9" s="504"/>
      <c r="I9" s="671" t="s">
        <v>875</v>
      </c>
    </row>
    <row r="10" spans="1:22" s="324" customFormat="1" ht="24" customHeight="1">
      <c r="A10" s="668"/>
      <c r="B10" s="670"/>
      <c r="C10" s="627"/>
      <c r="D10" s="627"/>
      <c r="E10" s="627"/>
      <c r="F10" s="628"/>
      <c r="G10" s="505" t="s">
        <v>706</v>
      </c>
      <c r="H10" s="505" t="s">
        <v>707</v>
      </c>
      <c r="I10" s="672"/>
    </row>
    <row r="11" spans="1:22" s="443" customFormat="1" ht="16.5" thickBot="1">
      <c r="A11" s="506" t="s">
        <v>9</v>
      </c>
      <c r="B11" s="507" t="s">
        <v>10</v>
      </c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</row>
    <row r="12" spans="1:22" s="443" customFormat="1">
      <c r="A12" s="629" t="s">
        <v>876</v>
      </c>
      <c r="B12" s="510"/>
      <c r="C12" s="511"/>
      <c r="D12" s="511"/>
      <c r="E12" s="511"/>
      <c r="F12" s="511"/>
      <c r="G12" s="511"/>
      <c r="H12" s="511"/>
      <c r="I12" s="512"/>
    </row>
    <row r="13" spans="1:22" s="443" customFormat="1">
      <c r="A13" s="630" t="s">
        <v>877</v>
      </c>
      <c r="B13" s="513" t="s">
        <v>382</v>
      </c>
      <c r="C13" s="514"/>
      <c r="D13" s="514"/>
      <c r="E13" s="514"/>
      <c r="F13" s="514"/>
      <c r="G13" s="514"/>
      <c r="H13" s="514"/>
      <c r="I13" s="515">
        <f>F13+G13-H13</f>
        <v>0</v>
      </c>
    </row>
    <row r="14" spans="1:22" s="443" customFormat="1">
      <c r="A14" s="630" t="s">
        <v>878</v>
      </c>
      <c r="B14" s="513" t="s">
        <v>383</v>
      </c>
      <c r="C14" s="514"/>
      <c r="D14" s="514"/>
      <c r="E14" s="514"/>
      <c r="F14" s="514"/>
      <c r="G14" s="514"/>
      <c r="H14" s="514"/>
      <c r="I14" s="515">
        <f t="shared" ref="I14:I27" si="0">F14+G14-H14</f>
        <v>0</v>
      </c>
    </row>
    <row r="15" spans="1:22" s="443" customFormat="1">
      <c r="A15" s="630" t="s">
        <v>782</v>
      </c>
      <c r="B15" s="513" t="s">
        <v>384</v>
      </c>
      <c r="C15" s="514"/>
      <c r="D15" s="514"/>
      <c r="E15" s="514"/>
      <c r="F15" s="514"/>
      <c r="G15" s="514"/>
      <c r="H15" s="514"/>
      <c r="I15" s="515">
        <f t="shared" si="0"/>
        <v>0</v>
      </c>
    </row>
    <row r="16" spans="1:22" s="443" customFormat="1">
      <c r="A16" s="630" t="s">
        <v>879</v>
      </c>
      <c r="B16" s="513" t="s">
        <v>385</v>
      </c>
      <c r="C16" s="514"/>
      <c r="D16" s="514"/>
      <c r="E16" s="514"/>
      <c r="F16" s="514"/>
      <c r="G16" s="514"/>
      <c r="H16" s="514"/>
      <c r="I16" s="515">
        <f t="shared" si="0"/>
        <v>0</v>
      </c>
    </row>
    <row r="17" spans="1:16" s="443" customFormat="1">
      <c r="A17" s="630" t="s">
        <v>570</v>
      </c>
      <c r="B17" s="513" t="s">
        <v>386</v>
      </c>
      <c r="C17" s="514">
        <v>14160</v>
      </c>
      <c r="D17" s="514"/>
      <c r="E17" s="514"/>
      <c r="F17" s="514">
        <v>323</v>
      </c>
      <c r="G17" s="514"/>
      <c r="H17" s="514"/>
      <c r="I17" s="515">
        <f t="shared" si="0"/>
        <v>323</v>
      </c>
    </row>
    <row r="18" spans="1:16" s="443" customFormat="1" ht="16.5" thickBot="1">
      <c r="A18" s="631" t="s">
        <v>880</v>
      </c>
      <c r="B18" s="516" t="s">
        <v>387</v>
      </c>
      <c r="C18" s="517">
        <f t="shared" ref="C18:H18" si="1">C13+C14+C16+C17</f>
        <v>14160</v>
      </c>
      <c r="D18" s="517">
        <f t="shared" si="1"/>
        <v>0</v>
      </c>
      <c r="E18" s="517">
        <f t="shared" si="1"/>
        <v>0</v>
      </c>
      <c r="F18" s="517">
        <f t="shared" si="1"/>
        <v>323</v>
      </c>
      <c r="G18" s="517">
        <f t="shared" si="1"/>
        <v>0</v>
      </c>
      <c r="H18" s="517">
        <f t="shared" si="1"/>
        <v>0</v>
      </c>
      <c r="I18" s="518">
        <f t="shared" si="0"/>
        <v>323</v>
      </c>
    </row>
    <row r="19" spans="1:16" s="443" customFormat="1">
      <c r="A19" s="629" t="s">
        <v>881</v>
      </c>
      <c r="B19" s="519"/>
      <c r="C19" s="520"/>
      <c r="D19" s="520"/>
      <c r="E19" s="520"/>
      <c r="F19" s="520"/>
      <c r="G19" s="520"/>
      <c r="H19" s="520"/>
      <c r="I19" s="521"/>
    </row>
    <row r="20" spans="1:16" s="443" customFormat="1">
      <c r="A20" s="630" t="s">
        <v>877</v>
      </c>
      <c r="B20" s="513" t="s">
        <v>388</v>
      </c>
      <c r="C20" s="514"/>
      <c r="D20" s="514"/>
      <c r="E20" s="514"/>
      <c r="F20" s="514"/>
      <c r="G20" s="514"/>
      <c r="H20" s="514"/>
      <c r="I20" s="515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443" customFormat="1">
      <c r="A21" s="630" t="s">
        <v>882</v>
      </c>
      <c r="B21" s="513" t="s">
        <v>389</v>
      </c>
      <c r="C21" s="514"/>
      <c r="D21" s="514"/>
      <c r="E21" s="514"/>
      <c r="F21" s="514"/>
      <c r="G21" s="514"/>
      <c r="H21" s="514"/>
      <c r="I21" s="515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443" customFormat="1">
      <c r="A22" s="630" t="s">
        <v>883</v>
      </c>
      <c r="B22" s="513" t="s">
        <v>390</v>
      </c>
      <c r="C22" s="514"/>
      <c r="D22" s="514"/>
      <c r="E22" s="514"/>
      <c r="F22" s="514"/>
      <c r="G22" s="514"/>
      <c r="H22" s="514"/>
      <c r="I22" s="515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443" customFormat="1">
      <c r="A23" s="630" t="s">
        <v>884</v>
      </c>
      <c r="B23" s="513" t="s">
        <v>391</v>
      </c>
      <c r="C23" s="514"/>
      <c r="D23" s="514"/>
      <c r="E23" s="514"/>
      <c r="F23" s="514"/>
      <c r="G23" s="514"/>
      <c r="H23" s="514"/>
      <c r="I23" s="515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443" customFormat="1">
      <c r="A24" s="630" t="s">
        <v>885</v>
      </c>
      <c r="B24" s="513" t="s">
        <v>392</v>
      </c>
      <c r="C24" s="514"/>
      <c r="D24" s="514"/>
      <c r="E24" s="514"/>
      <c r="F24" s="514"/>
      <c r="G24" s="514"/>
      <c r="H24" s="514"/>
      <c r="I24" s="515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443" customFormat="1">
      <c r="A25" s="630" t="s">
        <v>886</v>
      </c>
      <c r="B25" s="513" t="s">
        <v>393</v>
      </c>
      <c r="C25" s="514"/>
      <c r="D25" s="514"/>
      <c r="E25" s="514"/>
      <c r="F25" s="514"/>
      <c r="G25" s="514"/>
      <c r="H25" s="514"/>
      <c r="I25" s="515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443" customFormat="1">
      <c r="A26" s="632" t="s">
        <v>887</v>
      </c>
      <c r="B26" s="523" t="s">
        <v>394</v>
      </c>
      <c r="C26" s="514"/>
      <c r="D26" s="514"/>
      <c r="E26" s="514"/>
      <c r="F26" s="514"/>
      <c r="G26" s="514"/>
      <c r="H26" s="514"/>
      <c r="I26" s="515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443" customFormat="1" ht="16.5" thickBot="1">
      <c r="A27" s="631" t="s">
        <v>888</v>
      </c>
      <c r="B27" s="516" t="s">
        <v>395</v>
      </c>
      <c r="C27" s="517">
        <f t="shared" ref="C27:H27" si="2">SUM(C20:C26)</f>
        <v>0</v>
      </c>
      <c r="D27" s="517">
        <f t="shared" si="2"/>
        <v>0</v>
      </c>
      <c r="E27" s="517">
        <f t="shared" si="2"/>
        <v>0</v>
      </c>
      <c r="F27" s="517">
        <f t="shared" si="2"/>
        <v>0</v>
      </c>
      <c r="G27" s="517">
        <f t="shared" si="2"/>
        <v>0</v>
      </c>
      <c r="H27" s="517">
        <f t="shared" si="2"/>
        <v>0</v>
      </c>
      <c r="I27" s="518">
        <f t="shared" si="0"/>
        <v>0</v>
      </c>
      <c r="J27" s="522"/>
      <c r="K27" s="522"/>
      <c r="L27" s="522"/>
      <c r="M27" s="522"/>
      <c r="N27" s="522"/>
      <c r="O27" s="522"/>
      <c r="P27" s="522"/>
    </row>
    <row r="28" spans="1:16" s="443" customFormat="1">
      <c r="A28" s="524"/>
      <c r="B28" s="525"/>
      <c r="C28" s="526"/>
      <c r="D28" s="527"/>
      <c r="E28" s="527"/>
      <c r="F28" s="527"/>
      <c r="G28" s="527"/>
      <c r="H28" s="527"/>
      <c r="I28" s="527"/>
      <c r="J28" s="522"/>
      <c r="K28" s="522"/>
      <c r="L28" s="522"/>
      <c r="M28" s="522"/>
      <c r="N28" s="522"/>
      <c r="O28" s="522"/>
      <c r="P28" s="522"/>
    </row>
    <row r="29" spans="1:16" s="443" customFormat="1">
      <c r="A29" s="673"/>
      <c r="B29" s="673"/>
      <c r="C29" s="673"/>
      <c r="D29" s="673"/>
      <c r="E29" s="673"/>
      <c r="F29" s="673"/>
      <c r="G29" s="673"/>
      <c r="H29" s="673"/>
      <c r="I29" s="673"/>
    </row>
    <row r="30" spans="1:16" s="443" customFormat="1">
      <c r="A30" s="528"/>
      <c r="B30" s="529"/>
      <c r="C30" s="528"/>
      <c r="D30" s="530"/>
      <c r="E30" s="530"/>
      <c r="F30" s="530"/>
      <c r="G30" s="530"/>
      <c r="H30" s="530"/>
      <c r="I30" s="530"/>
    </row>
    <row r="31" spans="1:16" s="443" customFormat="1">
      <c r="A31" s="133" t="s">
        <v>403</v>
      </c>
      <c r="B31" s="634" t="str">
        <f>Title!B11</f>
        <v>30/10/2017</v>
      </c>
      <c r="C31" s="634"/>
      <c r="D31" s="634"/>
      <c r="E31" s="634"/>
      <c r="F31" s="634"/>
      <c r="G31" s="634"/>
      <c r="H31" s="634"/>
      <c r="I31" s="531"/>
    </row>
    <row r="32" spans="1:16" s="443" customFormat="1">
      <c r="A32" s="133"/>
      <c r="B32" s="634"/>
      <c r="C32" s="634"/>
      <c r="D32" s="634"/>
      <c r="E32" s="634"/>
      <c r="F32" s="634"/>
      <c r="G32" s="531"/>
      <c r="H32" s="531"/>
      <c r="I32" s="531"/>
    </row>
    <row r="33" spans="1:9" s="443" customFormat="1">
      <c r="A33" s="135" t="s">
        <v>889</v>
      </c>
      <c r="B33" s="674" t="s">
        <v>421</v>
      </c>
      <c r="C33" s="674"/>
      <c r="D33" s="674"/>
      <c r="E33" s="674"/>
      <c r="F33" s="674"/>
      <c r="G33" s="531"/>
      <c r="H33" s="531"/>
      <c r="I33" s="531"/>
    </row>
    <row r="34" spans="1:9" s="443" customFormat="1">
      <c r="A34" s="135"/>
      <c r="B34" s="666"/>
      <c r="C34" s="666"/>
      <c r="D34" s="666"/>
      <c r="E34" s="666"/>
      <c r="F34" s="666"/>
      <c r="G34" s="666"/>
      <c r="H34" s="666"/>
      <c r="I34" s="666"/>
    </row>
    <row r="35" spans="1:9" s="443" customFormat="1">
      <c r="A35" s="135" t="s">
        <v>408</v>
      </c>
      <c r="B35" s="635" t="s">
        <v>409</v>
      </c>
      <c r="C35" s="635"/>
      <c r="D35" s="635"/>
      <c r="E35" s="635"/>
      <c r="F35" s="635"/>
      <c r="G35" s="635"/>
      <c r="H35" s="635"/>
      <c r="I35" s="635"/>
    </row>
    <row r="36" spans="1:9" s="443" customFormat="1" ht="15.95" customHeight="1">
      <c r="A36" s="137"/>
    </row>
    <row r="37" spans="1:9" s="443" customFormat="1">
      <c r="A37" s="137"/>
      <c r="B37" s="635"/>
      <c r="C37" s="635"/>
      <c r="D37" s="635"/>
      <c r="E37" s="635"/>
      <c r="F37" s="635"/>
      <c r="G37" s="635"/>
      <c r="H37" s="635"/>
      <c r="I37" s="635"/>
    </row>
    <row r="38" spans="1:9" s="443" customFormat="1">
      <c r="A38" s="137"/>
      <c r="B38" s="635"/>
      <c r="C38" s="635"/>
      <c r="D38" s="635"/>
      <c r="E38" s="635"/>
      <c r="F38" s="635"/>
      <c r="G38" s="635"/>
      <c r="H38" s="635"/>
      <c r="I38" s="635"/>
    </row>
    <row r="39" spans="1:9" s="443" customFormat="1">
      <c r="A39" s="137"/>
      <c r="B39" s="635"/>
      <c r="C39" s="635"/>
      <c r="D39" s="635"/>
      <c r="E39" s="635"/>
      <c r="F39" s="635"/>
      <c r="G39" s="635"/>
      <c r="H39" s="635"/>
      <c r="I39" s="635"/>
    </row>
    <row r="40" spans="1:9" s="443" customFormat="1">
      <c r="A40" s="137"/>
      <c r="B40" s="635"/>
      <c r="C40" s="635"/>
      <c r="D40" s="635"/>
      <c r="E40" s="635"/>
      <c r="F40" s="635"/>
      <c r="G40" s="635"/>
      <c r="H40" s="635"/>
      <c r="I40" s="635"/>
    </row>
    <row r="41" spans="1:9" s="443" customFormat="1">
      <c r="A41" s="137"/>
      <c r="B41" s="635"/>
      <c r="C41" s="635"/>
      <c r="D41" s="635"/>
      <c r="E41" s="635"/>
      <c r="F41" s="635"/>
      <c r="G41" s="635"/>
      <c r="H41" s="635"/>
      <c r="I41" s="635"/>
    </row>
    <row r="42" spans="1:9" s="443" customFormat="1">
      <c r="A42" s="137"/>
      <c r="B42" s="635"/>
      <c r="C42" s="635"/>
      <c r="D42" s="635"/>
      <c r="E42" s="635"/>
      <c r="F42" s="635"/>
      <c r="G42" s="635"/>
      <c r="H42" s="635"/>
      <c r="I42" s="635"/>
    </row>
    <row r="43" spans="1:9" s="443" customFormat="1">
      <c r="A43" s="310"/>
      <c r="B43" s="348"/>
      <c r="C43" s="310"/>
      <c r="D43" s="531"/>
      <c r="E43" s="531"/>
      <c r="F43" s="531"/>
      <c r="G43" s="531"/>
      <c r="H43" s="531"/>
      <c r="I43" s="531"/>
    </row>
    <row r="44" spans="1:9" s="443" customFormat="1">
      <c r="A44" s="310"/>
      <c r="B44" s="348"/>
      <c r="C44" s="310"/>
      <c r="D44" s="531"/>
      <c r="E44" s="531"/>
      <c r="F44" s="531"/>
      <c r="G44" s="531"/>
      <c r="H44" s="531"/>
      <c r="I44" s="531"/>
    </row>
    <row r="45" spans="1:9" s="443" customFormat="1">
      <c r="A45" s="310"/>
      <c r="B45" s="348"/>
      <c r="C45" s="310"/>
      <c r="D45" s="531"/>
      <c r="E45" s="531"/>
      <c r="F45" s="531"/>
      <c r="G45" s="531"/>
      <c r="H45" s="531"/>
      <c r="I45" s="531"/>
    </row>
    <row r="46" spans="1:9" s="443" customFormat="1">
      <c r="A46" s="310"/>
      <c r="B46" s="348"/>
      <c r="C46" s="310"/>
      <c r="D46" s="531"/>
      <c r="E46" s="531"/>
      <c r="F46" s="531"/>
      <c r="G46" s="531"/>
      <c r="H46" s="531"/>
      <c r="I46" s="531"/>
    </row>
    <row r="47" spans="1:9" s="443" customFormat="1">
      <c r="A47" s="310"/>
      <c r="B47" s="348"/>
      <c r="C47" s="310"/>
      <c r="D47" s="531"/>
      <c r="E47" s="531"/>
      <c r="F47" s="531"/>
      <c r="G47" s="531"/>
      <c r="H47" s="531"/>
      <c r="I47" s="531"/>
    </row>
    <row r="48" spans="1:9" s="443" customFormat="1">
      <c r="A48" s="310"/>
      <c r="B48" s="348"/>
      <c r="C48" s="310"/>
      <c r="D48" s="531"/>
      <c r="E48" s="531"/>
      <c r="F48" s="531"/>
      <c r="G48" s="531"/>
      <c r="H48" s="531"/>
      <c r="I48" s="531"/>
    </row>
    <row r="49" spans="1:9" s="443" customFormat="1">
      <c r="A49" s="310"/>
      <c r="B49" s="348"/>
      <c r="C49" s="310"/>
      <c r="D49" s="531"/>
      <c r="E49" s="531"/>
      <c r="F49" s="531"/>
      <c r="G49" s="531"/>
      <c r="H49" s="531"/>
      <c r="I49" s="531"/>
    </row>
    <row r="50" spans="1:9" s="443" customFormat="1">
      <c r="A50" s="310"/>
      <c r="B50" s="348"/>
      <c r="C50" s="310"/>
      <c r="D50" s="531"/>
      <c r="E50" s="531"/>
      <c r="F50" s="531"/>
      <c r="G50" s="531"/>
      <c r="H50" s="531"/>
      <c r="I50" s="531"/>
    </row>
    <row r="51" spans="1:9" s="443" customFormat="1">
      <c r="A51" s="310"/>
      <c r="B51" s="348"/>
      <c r="C51" s="310"/>
      <c r="D51" s="531"/>
      <c r="E51" s="531"/>
      <c r="F51" s="531"/>
      <c r="G51" s="531"/>
      <c r="H51" s="531"/>
      <c r="I51" s="531"/>
    </row>
    <row r="52" spans="1:9" s="443" customFormat="1">
      <c r="A52" s="310"/>
      <c r="B52" s="348"/>
      <c r="C52" s="310"/>
      <c r="D52" s="531"/>
      <c r="E52" s="531"/>
      <c r="F52" s="531"/>
      <c r="G52" s="531"/>
      <c r="H52" s="531"/>
      <c r="I52" s="531"/>
    </row>
    <row r="53" spans="1:9" s="443" customFormat="1">
      <c r="A53" s="310"/>
      <c r="B53" s="348"/>
      <c r="C53" s="310"/>
      <c r="D53" s="531"/>
      <c r="E53" s="531"/>
      <c r="F53" s="531"/>
      <c r="G53" s="531"/>
      <c r="H53" s="531"/>
      <c r="I53" s="531"/>
    </row>
    <row r="54" spans="1:9" s="443" customFormat="1">
      <c r="A54" s="310"/>
      <c r="B54" s="348"/>
      <c r="C54" s="310"/>
      <c r="D54" s="531"/>
      <c r="E54" s="531"/>
      <c r="F54" s="531"/>
      <c r="G54" s="531"/>
      <c r="H54" s="531"/>
      <c r="I54" s="531"/>
    </row>
    <row r="55" spans="1:9" s="443" customFormat="1">
      <c r="A55" s="310"/>
      <c r="B55" s="348"/>
      <c r="C55" s="310"/>
      <c r="D55" s="531"/>
      <c r="E55" s="531"/>
      <c r="F55" s="531"/>
      <c r="G55" s="531"/>
      <c r="H55" s="531"/>
      <c r="I55" s="531"/>
    </row>
    <row r="56" spans="1:9" s="443" customFormat="1">
      <c r="A56" s="310"/>
      <c r="B56" s="348"/>
      <c r="C56" s="310"/>
      <c r="D56" s="531"/>
      <c r="E56" s="531"/>
      <c r="F56" s="531"/>
      <c r="G56" s="531"/>
      <c r="H56" s="531"/>
      <c r="I56" s="531"/>
    </row>
    <row r="57" spans="1:9" s="443" customFormat="1">
      <c r="A57" s="310"/>
      <c r="B57" s="348"/>
      <c r="C57" s="310"/>
      <c r="D57" s="531"/>
      <c r="E57" s="531"/>
      <c r="F57" s="531"/>
      <c r="G57" s="531"/>
      <c r="H57" s="531"/>
      <c r="I57" s="531"/>
    </row>
    <row r="58" spans="1:9" s="443" customFormat="1">
      <c r="A58" s="310"/>
      <c r="B58" s="348"/>
      <c r="C58" s="310"/>
      <c r="D58" s="531"/>
      <c r="E58" s="531"/>
      <c r="F58" s="531"/>
      <c r="G58" s="531"/>
      <c r="H58" s="531"/>
      <c r="I58" s="531"/>
    </row>
    <row r="59" spans="1:9" s="443" customFormat="1">
      <c r="A59" s="310"/>
      <c r="B59" s="348"/>
      <c r="C59" s="310"/>
      <c r="D59" s="531"/>
      <c r="E59" s="531"/>
      <c r="F59" s="531"/>
      <c r="G59" s="531"/>
      <c r="H59" s="531"/>
      <c r="I59" s="531"/>
    </row>
    <row r="60" spans="1:9" s="443" customFormat="1">
      <c r="A60" s="310"/>
      <c r="B60" s="348"/>
      <c r="C60" s="310"/>
      <c r="D60" s="531"/>
      <c r="E60" s="531"/>
      <c r="F60" s="531"/>
      <c r="G60" s="531"/>
      <c r="H60" s="531"/>
      <c r="I60" s="531"/>
    </row>
    <row r="61" spans="1:9" s="443" customFormat="1">
      <c r="A61" s="310"/>
      <c r="B61" s="348"/>
      <c r="C61" s="310"/>
      <c r="D61" s="531"/>
      <c r="E61" s="531"/>
      <c r="F61" s="531"/>
      <c r="G61" s="531"/>
      <c r="H61" s="531"/>
      <c r="I61" s="531"/>
    </row>
    <row r="62" spans="1:9" s="443" customFormat="1">
      <c r="A62" s="310"/>
      <c r="B62" s="348"/>
      <c r="C62" s="310"/>
      <c r="D62" s="531"/>
      <c r="E62" s="531"/>
      <c r="F62" s="531"/>
      <c r="G62" s="531"/>
      <c r="H62" s="531"/>
      <c r="I62" s="531"/>
    </row>
    <row r="63" spans="1:9" s="443" customFormat="1">
      <c r="A63" s="310"/>
      <c r="B63" s="348"/>
      <c r="C63" s="310"/>
      <c r="D63" s="531"/>
      <c r="E63" s="531"/>
      <c r="F63" s="531"/>
      <c r="G63" s="531"/>
      <c r="H63" s="531"/>
      <c r="I63" s="531"/>
    </row>
    <row r="64" spans="1:9" s="443" customFormat="1">
      <c r="A64" s="310"/>
      <c r="B64" s="348"/>
      <c r="C64" s="310"/>
      <c r="D64" s="531"/>
      <c r="E64" s="531"/>
      <c r="F64" s="531"/>
      <c r="G64" s="531"/>
      <c r="H64" s="531"/>
      <c r="I64" s="531"/>
    </row>
    <row r="65" spans="1:9" s="443" customFormat="1">
      <c r="A65" s="310"/>
      <c r="B65" s="348"/>
      <c r="C65" s="310"/>
      <c r="D65" s="531"/>
      <c r="E65" s="531"/>
      <c r="F65" s="531"/>
      <c r="G65" s="531"/>
      <c r="H65" s="531"/>
      <c r="I65" s="531"/>
    </row>
    <row r="66" spans="1:9" s="443" customFormat="1">
      <c r="A66" s="310"/>
      <c r="B66" s="348"/>
      <c r="C66" s="310"/>
      <c r="D66" s="531"/>
      <c r="E66" s="531"/>
      <c r="F66" s="531"/>
      <c r="G66" s="531"/>
      <c r="H66" s="531"/>
      <c r="I66" s="531"/>
    </row>
    <row r="67" spans="1:9" s="443" customFormat="1">
      <c r="A67" s="310"/>
      <c r="B67" s="348"/>
      <c r="C67" s="310"/>
      <c r="D67" s="531"/>
      <c r="E67" s="531"/>
      <c r="F67" s="531"/>
      <c r="G67" s="531"/>
      <c r="H67" s="531"/>
      <c r="I67" s="531"/>
    </row>
    <row r="68" spans="1:9" s="443" customFormat="1">
      <c r="A68" s="310"/>
      <c r="B68" s="348"/>
      <c r="C68" s="310"/>
      <c r="D68" s="531"/>
      <c r="E68" s="531"/>
      <c r="F68" s="531"/>
      <c r="G68" s="531"/>
      <c r="H68" s="531"/>
      <c r="I68" s="531"/>
    </row>
    <row r="69" spans="1:9" s="443" customFormat="1">
      <c r="A69" s="310"/>
      <c r="B69" s="348"/>
      <c r="C69" s="310"/>
      <c r="D69" s="531"/>
      <c r="E69" s="531"/>
      <c r="F69" s="531"/>
      <c r="G69" s="531"/>
      <c r="H69" s="531"/>
      <c r="I69" s="531"/>
    </row>
    <row r="70" spans="1:9" s="443" customFormat="1">
      <c r="A70" s="310"/>
      <c r="B70" s="348"/>
      <c r="C70" s="310"/>
      <c r="D70" s="531"/>
      <c r="E70" s="531"/>
      <c r="F70" s="531"/>
      <c r="G70" s="531"/>
      <c r="H70" s="531"/>
      <c r="I70" s="531"/>
    </row>
    <row r="71" spans="1:9" s="443" customFormat="1">
      <c r="A71" s="310"/>
      <c r="B71" s="348"/>
      <c r="C71" s="310"/>
      <c r="D71" s="531"/>
      <c r="E71" s="531"/>
      <c r="F71" s="531"/>
      <c r="G71" s="531"/>
      <c r="H71" s="531"/>
      <c r="I71" s="531"/>
    </row>
    <row r="72" spans="1:9" s="443" customFormat="1">
      <c r="A72" s="310"/>
      <c r="B72" s="348"/>
      <c r="C72" s="310"/>
      <c r="D72" s="531"/>
      <c r="E72" s="531"/>
      <c r="F72" s="531"/>
      <c r="G72" s="531"/>
      <c r="H72" s="531"/>
      <c r="I72" s="531"/>
    </row>
    <row r="73" spans="1:9" s="443" customFormat="1">
      <c r="A73" s="310"/>
      <c r="B73" s="348"/>
      <c r="C73" s="310"/>
      <c r="D73" s="531"/>
      <c r="E73" s="531"/>
      <c r="F73" s="531"/>
      <c r="G73" s="531"/>
      <c r="H73" s="531"/>
      <c r="I73" s="531"/>
    </row>
    <row r="74" spans="1:9" s="443" customFormat="1">
      <c r="A74" s="310"/>
      <c r="B74" s="348"/>
      <c r="C74" s="310"/>
      <c r="D74" s="531"/>
      <c r="E74" s="531"/>
      <c r="F74" s="531"/>
      <c r="G74" s="531"/>
      <c r="H74" s="531"/>
      <c r="I74" s="531"/>
    </row>
    <row r="75" spans="1:9" s="443" customFormat="1">
      <c r="A75" s="310"/>
      <c r="B75" s="348"/>
      <c r="C75" s="310"/>
      <c r="D75" s="531"/>
      <c r="E75" s="531"/>
      <c r="F75" s="531"/>
      <c r="G75" s="531"/>
      <c r="H75" s="531"/>
      <c r="I75" s="531"/>
    </row>
    <row r="76" spans="1:9" s="443" customFormat="1">
      <c r="A76" s="310"/>
      <c r="B76" s="348"/>
      <c r="C76" s="310"/>
      <c r="D76" s="531"/>
      <c r="E76" s="531"/>
      <c r="F76" s="531"/>
      <c r="G76" s="531"/>
      <c r="H76" s="531"/>
      <c r="I76" s="531"/>
    </row>
    <row r="77" spans="1:9" s="443" customFormat="1">
      <c r="A77" s="310"/>
      <c r="B77" s="348"/>
      <c r="C77" s="310"/>
      <c r="D77" s="531"/>
      <c r="E77" s="531"/>
      <c r="F77" s="531"/>
      <c r="G77" s="531"/>
      <c r="H77" s="531"/>
      <c r="I77" s="531"/>
    </row>
    <row r="78" spans="1:9" s="443" customFormat="1">
      <c r="A78" s="310"/>
      <c r="B78" s="348"/>
      <c r="C78" s="310"/>
      <c r="D78" s="531"/>
      <c r="E78" s="531"/>
      <c r="F78" s="531"/>
      <c r="G78" s="531"/>
      <c r="H78" s="531"/>
      <c r="I78" s="531"/>
    </row>
    <row r="79" spans="1:9" s="443" customFormat="1">
      <c r="A79" s="310"/>
      <c r="B79" s="348"/>
      <c r="C79" s="310"/>
      <c r="D79" s="531"/>
      <c r="E79" s="531"/>
      <c r="F79" s="531"/>
      <c r="G79" s="531"/>
      <c r="H79" s="531"/>
      <c r="I79" s="531"/>
    </row>
    <row r="80" spans="1:9" s="443" customFormat="1">
      <c r="A80" s="310"/>
      <c r="B80" s="348"/>
      <c r="C80" s="310"/>
      <c r="D80" s="531"/>
      <c r="E80" s="531"/>
      <c r="F80" s="531"/>
      <c r="G80" s="531"/>
      <c r="H80" s="531"/>
      <c r="I80" s="531"/>
    </row>
    <row r="81" spans="1:9" s="443" customFormat="1">
      <c r="A81" s="310"/>
      <c r="B81" s="348"/>
      <c r="C81" s="310"/>
      <c r="D81" s="531"/>
      <c r="E81" s="531"/>
      <c r="F81" s="531"/>
      <c r="G81" s="531"/>
      <c r="H81" s="531"/>
      <c r="I81" s="531"/>
    </row>
    <row r="82" spans="1:9" s="443" customFormat="1">
      <c r="A82" s="310"/>
      <c r="B82" s="348"/>
      <c r="C82" s="310"/>
      <c r="D82" s="531"/>
      <c r="E82" s="531"/>
      <c r="F82" s="531"/>
      <c r="G82" s="531"/>
      <c r="H82" s="531"/>
      <c r="I82" s="531"/>
    </row>
    <row r="83" spans="1:9" s="443" customFormat="1">
      <c r="A83" s="310"/>
      <c r="B83" s="348"/>
      <c r="C83" s="310"/>
      <c r="D83" s="531"/>
      <c r="E83" s="531"/>
      <c r="F83" s="531"/>
      <c r="G83" s="531"/>
      <c r="H83" s="531"/>
      <c r="I83" s="531"/>
    </row>
    <row r="84" spans="1:9" s="443" customFormat="1">
      <c r="A84" s="310"/>
      <c r="B84" s="348"/>
      <c r="C84" s="310"/>
      <c r="D84" s="531"/>
      <c r="E84" s="531"/>
      <c r="F84" s="531"/>
      <c r="G84" s="531"/>
      <c r="H84" s="531"/>
      <c r="I84" s="531"/>
    </row>
    <row r="85" spans="1:9" s="443" customFormat="1">
      <c r="A85" s="310"/>
      <c r="B85" s="348"/>
      <c r="C85" s="310"/>
      <c r="D85" s="531"/>
      <c r="E85" s="531"/>
      <c r="F85" s="531"/>
      <c r="G85" s="531"/>
      <c r="H85" s="531"/>
      <c r="I85" s="531"/>
    </row>
    <row r="86" spans="1:9" s="443" customFormat="1">
      <c r="A86" s="310"/>
      <c r="B86" s="348"/>
      <c r="C86" s="310"/>
      <c r="D86" s="531"/>
      <c r="E86" s="531"/>
      <c r="F86" s="531"/>
      <c r="G86" s="531"/>
      <c r="H86" s="531"/>
      <c r="I86" s="531"/>
    </row>
    <row r="87" spans="1:9" s="443" customFormat="1">
      <c r="A87" s="310"/>
      <c r="B87" s="348"/>
      <c r="C87" s="310"/>
      <c r="D87" s="531"/>
      <c r="E87" s="531"/>
      <c r="F87" s="531"/>
      <c r="G87" s="531"/>
      <c r="H87" s="531"/>
      <c r="I87" s="531"/>
    </row>
    <row r="88" spans="1:9" s="443" customFormat="1">
      <c r="A88" s="310"/>
      <c r="B88" s="348"/>
      <c r="C88" s="310"/>
      <c r="D88" s="531"/>
      <c r="E88" s="531"/>
      <c r="F88" s="531"/>
      <c r="G88" s="531"/>
      <c r="H88" s="531"/>
      <c r="I88" s="531"/>
    </row>
    <row r="89" spans="1:9" s="443" customFormat="1">
      <c r="A89" s="310"/>
      <c r="B89" s="348"/>
      <c r="C89" s="310"/>
      <c r="D89" s="531"/>
      <c r="E89" s="531"/>
      <c r="F89" s="531"/>
      <c r="G89" s="531"/>
      <c r="H89" s="531"/>
      <c r="I89" s="531"/>
    </row>
    <row r="90" spans="1:9" s="443" customFormat="1">
      <c r="A90" s="310"/>
      <c r="B90" s="348"/>
      <c r="C90" s="310"/>
      <c r="D90" s="531"/>
      <c r="E90" s="531"/>
      <c r="F90" s="531"/>
      <c r="G90" s="531"/>
      <c r="H90" s="531"/>
      <c r="I90" s="531"/>
    </row>
    <row r="91" spans="1:9" s="443" customFormat="1">
      <c r="A91" s="310"/>
      <c r="B91" s="348"/>
      <c r="C91" s="310"/>
      <c r="D91" s="531"/>
      <c r="E91" s="531"/>
      <c r="F91" s="531"/>
      <c r="G91" s="531"/>
      <c r="H91" s="531"/>
      <c r="I91" s="531"/>
    </row>
    <row r="92" spans="1:9" s="443" customFormat="1">
      <c r="A92" s="310"/>
      <c r="B92" s="348"/>
      <c r="C92" s="310"/>
      <c r="D92" s="531"/>
      <c r="E92" s="531"/>
      <c r="F92" s="531"/>
      <c r="G92" s="531"/>
      <c r="H92" s="531"/>
      <c r="I92" s="531"/>
    </row>
    <row r="93" spans="1:9" s="443" customFormat="1">
      <c r="A93" s="310"/>
      <c r="B93" s="348"/>
      <c r="C93" s="310"/>
      <c r="D93" s="531"/>
      <c r="E93" s="531"/>
      <c r="F93" s="531"/>
      <c r="G93" s="531"/>
      <c r="H93" s="531"/>
      <c r="I93" s="531"/>
    </row>
    <row r="94" spans="1:9" s="443" customFormat="1">
      <c r="A94" s="310"/>
      <c r="B94" s="348"/>
      <c r="C94" s="310"/>
      <c r="D94" s="531"/>
      <c r="E94" s="531"/>
      <c r="F94" s="531"/>
      <c r="G94" s="531"/>
      <c r="H94" s="531"/>
      <c r="I94" s="531"/>
    </row>
    <row r="95" spans="1:9" s="443" customFormat="1">
      <c r="A95" s="310"/>
      <c r="B95" s="348"/>
      <c r="C95" s="310"/>
      <c r="D95" s="531"/>
      <c r="E95" s="531"/>
      <c r="F95" s="531"/>
      <c r="G95" s="531"/>
      <c r="H95" s="531"/>
      <c r="I95" s="531"/>
    </row>
    <row r="96" spans="1:9" s="443" customFormat="1">
      <c r="A96" s="310"/>
      <c r="B96" s="348"/>
      <c r="C96" s="310"/>
      <c r="D96" s="531"/>
      <c r="E96" s="531"/>
      <c r="F96" s="531"/>
      <c r="G96" s="531"/>
      <c r="H96" s="531"/>
      <c r="I96" s="531"/>
    </row>
    <row r="97" spans="1:9" s="443" customFormat="1">
      <c r="A97" s="310"/>
      <c r="B97" s="348"/>
      <c r="C97" s="310"/>
      <c r="D97" s="531"/>
      <c r="E97" s="531"/>
      <c r="F97" s="531"/>
      <c r="G97" s="531"/>
      <c r="H97" s="531"/>
      <c r="I97" s="531"/>
    </row>
    <row r="98" spans="1:9" s="443" customFormat="1">
      <c r="A98" s="310"/>
      <c r="B98" s="348"/>
      <c r="C98" s="310"/>
      <c r="D98" s="531"/>
      <c r="E98" s="531"/>
      <c r="F98" s="531"/>
      <c r="G98" s="531"/>
      <c r="H98" s="531"/>
      <c r="I98" s="531"/>
    </row>
    <row r="99" spans="1:9" s="443" customFormat="1">
      <c r="A99" s="310"/>
      <c r="B99" s="348"/>
      <c r="C99" s="310"/>
      <c r="D99" s="531"/>
      <c r="E99" s="531"/>
      <c r="F99" s="531"/>
      <c r="G99" s="531"/>
      <c r="H99" s="531"/>
      <c r="I99" s="531"/>
    </row>
    <row r="100" spans="1:9" s="443" customFormat="1">
      <c r="A100" s="310"/>
      <c r="B100" s="348"/>
      <c r="C100" s="310"/>
      <c r="D100" s="531"/>
      <c r="E100" s="531"/>
      <c r="F100" s="531"/>
      <c r="G100" s="531"/>
      <c r="H100" s="531"/>
      <c r="I100" s="531"/>
    </row>
    <row r="101" spans="1:9" s="443" customFormat="1">
      <c r="A101" s="310"/>
      <c r="B101" s="348"/>
      <c r="C101" s="310"/>
      <c r="D101" s="531"/>
      <c r="E101" s="531"/>
      <c r="F101" s="531"/>
      <c r="G101" s="531"/>
      <c r="H101" s="531"/>
      <c r="I101" s="531"/>
    </row>
    <row r="102" spans="1:9" s="443" customFormat="1">
      <c r="A102" s="310"/>
      <c r="B102" s="348"/>
      <c r="C102" s="310"/>
      <c r="D102" s="531"/>
      <c r="E102" s="531"/>
      <c r="F102" s="531"/>
      <c r="G102" s="531"/>
      <c r="H102" s="531"/>
      <c r="I102" s="531"/>
    </row>
    <row r="103" spans="1:9" s="443" customFormat="1">
      <c r="A103" s="310"/>
      <c r="B103" s="348"/>
      <c r="C103" s="310"/>
      <c r="D103" s="531"/>
      <c r="E103" s="531"/>
      <c r="F103" s="531"/>
      <c r="G103" s="531"/>
      <c r="H103" s="531"/>
      <c r="I103" s="531"/>
    </row>
    <row r="104" spans="1:9" s="443" customFormat="1">
      <c r="A104" s="310"/>
      <c r="B104" s="348"/>
      <c r="C104" s="310"/>
      <c r="D104" s="531"/>
      <c r="E104" s="531"/>
      <c r="F104" s="531"/>
      <c r="G104" s="531"/>
      <c r="H104" s="531"/>
      <c r="I104" s="531"/>
    </row>
    <row r="105" spans="1:9" s="443" customFormat="1">
      <c r="A105" s="310"/>
      <c r="B105" s="348"/>
      <c r="C105" s="310"/>
      <c r="D105" s="531"/>
      <c r="E105" s="531"/>
      <c r="F105" s="531"/>
      <c r="G105" s="531"/>
      <c r="H105" s="531"/>
      <c r="I105" s="531"/>
    </row>
    <row r="106" spans="1:9" s="443" customFormat="1">
      <c r="A106" s="310"/>
      <c r="B106" s="348"/>
      <c r="C106" s="310"/>
      <c r="D106" s="531"/>
      <c r="E106" s="531"/>
      <c r="F106" s="531"/>
      <c r="G106" s="531"/>
      <c r="H106" s="531"/>
      <c r="I106" s="531"/>
    </row>
    <row r="107" spans="1:9" s="443" customFormat="1">
      <c r="A107" s="310"/>
      <c r="B107" s="348"/>
      <c r="C107" s="310"/>
      <c r="D107" s="531"/>
      <c r="E107" s="531"/>
      <c r="F107" s="531"/>
      <c r="G107" s="531"/>
      <c r="H107" s="531"/>
      <c r="I107" s="531"/>
    </row>
    <row r="108" spans="1:9" s="443" customFormat="1">
      <c r="A108" s="310"/>
      <c r="B108" s="348"/>
      <c r="C108" s="310"/>
      <c r="D108" s="531"/>
      <c r="E108" s="531"/>
      <c r="F108" s="531"/>
      <c r="G108" s="531"/>
      <c r="H108" s="531"/>
      <c r="I108" s="531"/>
    </row>
    <row r="109" spans="1:9" s="443" customFormat="1">
      <c r="A109" s="310"/>
      <c r="B109" s="348"/>
      <c r="C109" s="310"/>
      <c r="D109" s="531"/>
      <c r="E109" s="531"/>
      <c r="F109" s="531"/>
      <c r="G109" s="531"/>
      <c r="H109" s="531"/>
      <c r="I109" s="531"/>
    </row>
    <row r="110" spans="1:9" s="443" customFormat="1">
      <c r="A110" s="310"/>
      <c r="B110" s="348"/>
      <c r="C110" s="310"/>
      <c r="D110" s="531"/>
      <c r="E110" s="531"/>
      <c r="F110" s="531"/>
      <c r="G110" s="531"/>
      <c r="H110" s="531"/>
      <c r="I110" s="531"/>
    </row>
    <row r="111" spans="1:9" s="443" customFormat="1">
      <c r="A111" s="310"/>
      <c r="B111" s="348"/>
      <c r="C111" s="310"/>
      <c r="D111" s="531"/>
      <c r="E111" s="531"/>
      <c r="F111" s="531"/>
      <c r="G111" s="531"/>
      <c r="H111" s="531"/>
      <c r="I111" s="531"/>
    </row>
    <row r="112" spans="1:9" s="443" customFormat="1">
      <c r="A112" s="310"/>
      <c r="B112" s="348"/>
      <c r="C112" s="310"/>
      <c r="D112" s="531"/>
      <c r="E112" s="531"/>
      <c r="F112" s="531"/>
      <c r="G112" s="531"/>
      <c r="H112" s="531"/>
      <c r="I112" s="531"/>
    </row>
    <row r="113" spans="1:9" s="443" customFormat="1">
      <c r="A113" s="310"/>
      <c r="B113" s="348"/>
      <c r="C113" s="310"/>
      <c r="D113" s="531"/>
      <c r="E113" s="531"/>
      <c r="F113" s="531"/>
      <c r="G113" s="531"/>
      <c r="H113" s="531"/>
      <c r="I113" s="531"/>
    </row>
    <row r="114" spans="1:9" s="443" customFormat="1">
      <c r="A114" s="310"/>
      <c r="B114" s="348"/>
      <c r="C114" s="310"/>
      <c r="D114" s="531"/>
      <c r="E114" s="531"/>
      <c r="F114" s="531"/>
      <c r="G114" s="531"/>
      <c r="H114" s="531"/>
      <c r="I114" s="531"/>
    </row>
    <row r="115" spans="1:9" s="443" customFormat="1">
      <c r="A115" s="310"/>
      <c r="B115" s="348"/>
      <c r="C115" s="310"/>
      <c r="D115" s="531"/>
      <c r="E115" s="531"/>
      <c r="F115" s="531"/>
      <c r="G115" s="531"/>
      <c r="H115" s="531"/>
      <c r="I115" s="531"/>
    </row>
    <row r="116" spans="1:9" s="443" customFormat="1">
      <c r="A116" s="310"/>
      <c r="B116" s="348"/>
      <c r="C116" s="310"/>
      <c r="D116" s="531"/>
      <c r="E116" s="531"/>
      <c r="F116" s="531"/>
      <c r="G116" s="531"/>
      <c r="H116" s="531"/>
      <c r="I116" s="531"/>
    </row>
    <row r="117" spans="1:9" s="443" customFormat="1">
      <c r="A117" s="310"/>
      <c r="B117" s="348"/>
      <c r="C117" s="310"/>
      <c r="D117" s="531"/>
      <c r="E117" s="531"/>
      <c r="F117" s="531"/>
      <c r="G117" s="531"/>
      <c r="H117" s="531"/>
      <c r="I117" s="531"/>
    </row>
    <row r="118" spans="1:9" s="443" customFormat="1">
      <c r="A118" s="310"/>
      <c r="B118" s="348"/>
      <c r="C118" s="310"/>
      <c r="D118" s="531"/>
      <c r="E118" s="531"/>
      <c r="F118" s="531"/>
      <c r="G118" s="531"/>
      <c r="H118" s="531"/>
      <c r="I118" s="531"/>
    </row>
    <row r="119" spans="1:9" s="443" customFormat="1">
      <c r="A119" s="310"/>
      <c r="B119" s="348"/>
      <c r="C119" s="310"/>
      <c r="D119" s="531"/>
      <c r="E119" s="531"/>
      <c r="F119" s="531"/>
      <c r="G119" s="531"/>
      <c r="H119" s="531"/>
      <c r="I119" s="531"/>
    </row>
    <row r="120" spans="1:9">
      <c r="D120" s="531"/>
      <c r="E120" s="531"/>
      <c r="F120" s="531"/>
      <c r="G120" s="531"/>
      <c r="H120" s="531"/>
      <c r="I120" s="531"/>
    </row>
    <row r="121" spans="1:9">
      <c r="D121" s="531"/>
      <c r="E121" s="531"/>
      <c r="F121" s="531"/>
      <c r="G121" s="531"/>
      <c r="H121" s="531"/>
      <c r="I121" s="531"/>
    </row>
    <row r="122" spans="1:9">
      <c r="D122" s="531"/>
      <c r="E122" s="531"/>
      <c r="F122" s="531"/>
      <c r="G122" s="531"/>
      <c r="H122" s="531"/>
      <c r="I122" s="531"/>
    </row>
    <row r="123" spans="1:9">
      <c r="D123" s="531"/>
      <c r="E123" s="531"/>
      <c r="F123" s="531"/>
      <c r="G123" s="531"/>
      <c r="H123" s="531"/>
      <c r="I123" s="531"/>
    </row>
    <row r="124" spans="1:9">
      <c r="D124" s="531"/>
      <c r="E124" s="531"/>
      <c r="F124" s="531"/>
      <c r="G124" s="531"/>
      <c r="H124" s="531"/>
      <c r="I124" s="531"/>
    </row>
    <row r="125" spans="1:9">
      <c r="D125" s="531"/>
      <c r="E125" s="531"/>
      <c r="F125" s="531"/>
      <c r="G125" s="531"/>
      <c r="H125" s="531"/>
      <c r="I125" s="531"/>
    </row>
    <row r="126" spans="1:9">
      <c r="D126" s="531"/>
      <c r="E126" s="531"/>
      <c r="F126" s="531"/>
      <c r="G126" s="531"/>
      <c r="H126" s="531"/>
      <c r="I126" s="531"/>
    </row>
    <row r="127" spans="1:9">
      <c r="D127" s="531"/>
      <c r="E127" s="531"/>
      <c r="F127" s="531"/>
      <c r="G127" s="531"/>
      <c r="H127" s="531"/>
      <c r="I127" s="531"/>
    </row>
    <row r="128" spans="1:9">
      <c r="D128" s="531"/>
      <c r="E128" s="531"/>
      <c r="F128" s="531"/>
      <c r="G128" s="531"/>
      <c r="H128" s="531"/>
      <c r="I128" s="531"/>
    </row>
    <row r="129" spans="4:9" s="310" customFormat="1">
      <c r="D129" s="531"/>
      <c r="E129" s="531"/>
      <c r="F129" s="531"/>
      <c r="G129" s="531"/>
      <c r="H129" s="531"/>
      <c r="I129" s="531"/>
    </row>
    <row r="130" spans="4:9" s="310" customFormat="1">
      <c r="D130" s="531"/>
      <c r="E130" s="531"/>
      <c r="F130" s="531"/>
      <c r="G130" s="531"/>
      <c r="H130" s="531"/>
      <c r="I130" s="531"/>
    </row>
    <row r="131" spans="4:9" s="310" customFormat="1">
      <c r="D131" s="531"/>
      <c r="E131" s="531"/>
      <c r="F131" s="531"/>
      <c r="G131" s="531"/>
      <c r="H131" s="531"/>
      <c r="I131" s="531"/>
    </row>
    <row r="132" spans="4:9" s="310" customFormat="1">
      <c r="D132" s="531"/>
      <c r="E132" s="531"/>
      <c r="F132" s="531"/>
      <c r="G132" s="531"/>
      <c r="H132" s="531"/>
      <c r="I132" s="531"/>
    </row>
    <row r="133" spans="4:9" s="310" customFormat="1">
      <c r="D133" s="531"/>
      <c r="E133" s="531"/>
      <c r="F133" s="531"/>
      <c r="G133" s="531"/>
      <c r="H133" s="531"/>
      <c r="I133" s="531"/>
    </row>
    <row r="134" spans="4:9" s="310" customFormat="1">
      <c r="D134" s="531"/>
      <c r="E134" s="531"/>
      <c r="F134" s="531"/>
      <c r="G134" s="531"/>
      <c r="H134" s="531"/>
      <c r="I134" s="531"/>
    </row>
    <row r="135" spans="4:9" s="310" customFormat="1">
      <c r="D135" s="531"/>
      <c r="E135" s="531"/>
      <c r="F135" s="531"/>
      <c r="G135" s="531"/>
      <c r="H135" s="531"/>
      <c r="I135" s="531"/>
    </row>
    <row r="136" spans="4:9" s="310" customFormat="1">
      <c r="D136" s="531"/>
      <c r="E136" s="531"/>
      <c r="F136" s="531"/>
      <c r="G136" s="531"/>
      <c r="H136" s="531"/>
      <c r="I136" s="531"/>
    </row>
    <row r="137" spans="4:9" s="310" customFormat="1">
      <c r="D137" s="531"/>
      <c r="E137" s="531"/>
      <c r="F137" s="531"/>
      <c r="G137" s="531"/>
      <c r="H137" s="531"/>
      <c r="I137" s="531"/>
    </row>
    <row r="138" spans="4:9" s="310" customFormat="1">
      <c r="D138" s="531"/>
      <c r="E138" s="531"/>
      <c r="F138" s="531"/>
      <c r="G138" s="531"/>
      <c r="H138" s="531"/>
      <c r="I138" s="531"/>
    </row>
    <row r="139" spans="4:9" s="310" customFormat="1">
      <c r="D139" s="531"/>
      <c r="E139" s="531"/>
      <c r="F139" s="531"/>
      <c r="G139" s="531"/>
      <c r="H139" s="531"/>
      <c r="I139" s="531"/>
    </row>
    <row r="140" spans="4:9" s="310" customFormat="1">
      <c r="D140" s="531"/>
      <c r="E140" s="531"/>
      <c r="F140" s="531"/>
      <c r="G140" s="531"/>
      <c r="H140" s="531"/>
      <c r="I140" s="531"/>
    </row>
    <row r="141" spans="4:9" s="310" customFormat="1">
      <c r="D141" s="531"/>
      <c r="E141" s="531"/>
      <c r="F141" s="531"/>
      <c r="G141" s="531"/>
      <c r="H141" s="531"/>
      <c r="I141" s="531"/>
    </row>
    <row r="142" spans="4:9" s="310" customFormat="1">
      <c r="D142" s="531"/>
      <c r="E142" s="531"/>
      <c r="F142" s="531"/>
      <c r="G142" s="531"/>
      <c r="H142" s="531"/>
      <c r="I142" s="531"/>
    </row>
    <row r="143" spans="4:9" s="310" customFormat="1">
      <c r="D143" s="531"/>
      <c r="E143" s="531"/>
      <c r="F143" s="531"/>
      <c r="G143" s="531"/>
      <c r="H143" s="531"/>
      <c r="I143" s="531"/>
    </row>
    <row r="144" spans="4:9" s="310" customFormat="1">
      <c r="D144" s="531"/>
      <c r="E144" s="531"/>
      <c r="F144" s="531"/>
      <c r="G144" s="531"/>
      <c r="H144" s="531"/>
      <c r="I144" s="531"/>
    </row>
    <row r="145" spans="4:9" s="310" customFormat="1">
      <c r="D145" s="531"/>
      <c r="E145" s="531"/>
      <c r="F145" s="531"/>
      <c r="G145" s="531"/>
      <c r="H145" s="531"/>
      <c r="I145" s="531"/>
    </row>
    <row r="146" spans="4:9" s="310" customFormat="1">
      <c r="D146" s="531"/>
      <c r="E146" s="531"/>
      <c r="F146" s="531"/>
      <c r="G146" s="531"/>
      <c r="H146" s="531"/>
      <c r="I146" s="531"/>
    </row>
    <row r="147" spans="4:9" s="310" customFormat="1">
      <c r="D147" s="531"/>
      <c r="E147" s="531"/>
      <c r="F147" s="531"/>
      <c r="G147" s="531"/>
      <c r="H147" s="531"/>
      <c r="I147" s="531"/>
    </row>
    <row r="148" spans="4:9" s="310" customFormat="1">
      <c r="D148" s="531"/>
      <c r="E148" s="531"/>
      <c r="F148" s="531"/>
      <c r="G148" s="531"/>
      <c r="H148" s="531"/>
      <c r="I148" s="531"/>
    </row>
    <row r="149" spans="4:9" s="310" customFormat="1">
      <c r="D149" s="531"/>
      <c r="E149" s="531"/>
      <c r="F149" s="531"/>
      <c r="G149" s="531"/>
      <c r="H149" s="531"/>
      <c r="I149" s="531"/>
    </row>
    <row r="150" spans="4:9" s="310" customFormat="1">
      <c r="D150" s="531"/>
      <c r="E150" s="531"/>
      <c r="F150" s="531"/>
      <c r="G150" s="531"/>
      <c r="H150" s="531"/>
      <c r="I150" s="531"/>
    </row>
    <row r="151" spans="4:9" s="310" customFormat="1">
      <c r="D151" s="531"/>
      <c r="E151" s="531"/>
      <c r="F151" s="531"/>
      <c r="G151" s="531"/>
      <c r="H151" s="531"/>
      <c r="I151" s="531"/>
    </row>
    <row r="152" spans="4:9" s="310" customFormat="1">
      <c r="D152" s="531"/>
      <c r="E152" s="531"/>
      <c r="F152" s="531"/>
      <c r="G152" s="531"/>
      <c r="H152" s="531"/>
      <c r="I152" s="531"/>
    </row>
    <row r="153" spans="4:9" s="310" customFormat="1">
      <c r="D153" s="531"/>
      <c r="E153" s="531"/>
      <c r="F153" s="531"/>
      <c r="G153" s="531"/>
      <c r="H153" s="531"/>
      <c r="I153" s="531"/>
    </row>
    <row r="154" spans="4:9" s="310" customFormat="1">
      <c r="D154" s="531"/>
      <c r="E154" s="531"/>
      <c r="F154" s="531"/>
      <c r="G154" s="531"/>
      <c r="H154" s="531"/>
      <c r="I154" s="531"/>
    </row>
    <row r="155" spans="4:9" s="310" customFormat="1">
      <c r="D155" s="531"/>
      <c r="E155" s="531"/>
      <c r="F155" s="531"/>
      <c r="G155" s="531"/>
      <c r="H155" s="531"/>
      <c r="I155" s="531"/>
    </row>
    <row r="156" spans="4:9" s="310" customFormat="1">
      <c r="D156" s="531"/>
      <c r="E156" s="531"/>
      <c r="F156" s="531"/>
      <c r="G156" s="531"/>
      <c r="H156" s="531"/>
      <c r="I156" s="531"/>
    </row>
    <row r="157" spans="4:9" s="310" customFormat="1">
      <c r="D157" s="531"/>
      <c r="E157" s="531"/>
      <c r="F157" s="531"/>
      <c r="G157" s="531"/>
      <c r="H157" s="531"/>
      <c r="I157" s="531"/>
    </row>
    <row r="158" spans="4:9" s="310" customFormat="1">
      <c r="D158" s="531"/>
      <c r="E158" s="531"/>
      <c r="F158" s="531"/>
      <c r="G158" s="531"/>
      <c r="H158" s="531"/>
      <c r="I158" s="531"/>
    </row>
    <row r="159" spans="4:9" s="310" customFormat="1">
      <c r="D159" s="531"/>
      <c r="E159" s="531"/>
      <c r="F159" s="531"/>
      <c r="G159" s="531"/>
      <c r="H159" s="531"/>
      <c r="I159" s="531"/>
    </row>
    <row r="160" spans="4:9" s="310" customFormat="1">
      <c r="D160" s="531"/>
      <c r="E160" s="531"/>
      <c r="F160" s="531"/>
      <c r="G160" s="531"/>
      <c r="H160" s="531"/>
      <c r="I160" s="531"/>
    </row>
    <row r="161" spans="4:9" s="310" customFormat="1">
      <c r="D161" s="531"/>
      <c r="E161" s="531"/>
      <c r="F161" s="531"/>
      <c r="G161" s="531"/>
      <c r="H161" s="531"/>
      <c r="I161" s="531"/>
    </row>
    <row r="162" spans="4:9" s="310" customFormat="1">
      <c r="D162" s="531"/>
      <c r="E162" s="531"/>
      <c r="F162" s="531"/>
      <c r="G162" s="531"/>
      <c r="H162" s="531"/>
      <c r="I162" s="531"/>
    </row>
    <row r="163" spans="4:9" s="310" customFormat="1">
      <c r="D163" s="531"/>
      <c r="E163" s="531"/>
      <c r="F163" s="531"/>
      <c r="G163" s="531"/>
      <c r="H163" s="531"/>
      <c r="I163" s="531"/>
    </row>
    <row r="164" spans="4:9" s="310" customFormat="1">
      <c r="D164" s="531"/>
      <c r="E164" s="531"/>
      <c r="F164" s="531"/>
      <c r="G164" s="531"/>
      <c r="H164" s="531"/>
      <c r="I164" s="531"/>
    </row>
    <row r="165" spans="4:9" s="310" customFormat="1">
      <c r="D165" s="531"/>
      <c r="E165" s="531"/>
      <c r="F165" s="531"/>
      <c r="G165" s="531"/>
      <c r="H165" s="531"/>
      <c r="I165" s="531"/>
    </row>
    <row r="166" spans="4:9" s="310" customFormat="1">
      <c r="D166" s="531"/>
      <c r="E166" s="531"/>
      <c r="F166" s="531"/>
      <c r="G166" s="531"/>
      <c r="H166" s="531"/>
      <c r="I166" s="531"/>
    </row>
    <row r="167" spans="4:9" s="310" customFormat="1">
      <c r="D167" s="531"/>
      <c r="E167" s="531"/>
      <c r="F167" s="531"/>
      <c r="G167" s="531"/>
      <c r="H167" s="531"/>
      <c r="I167" s="531"/>
    </row>
    <row r="168" spans="4:9" s="310" customFormat="1">
      <c r="D168" s="531"/>
      <c r="E168" s="531"/>
      <c r="F168" s="531"/>
      <c r="G168" s="531"/>
      <c r="H168" s="531"/>
      <c r="I168" s="531"/>
    </row>
    <row r="169" spans="4:9" s="310" customFormat="1">
      <c r="D169" s="531"/>
      <c r="E169" s="531"/>
      <c r="F169" s="531"/>
      <c r="G169" s="531"/>
      <c r="H169" s="531"/>
      <c r="I169" s="531"/>
    </row>
    <row r="170" spans="4:9" s="310" customFormat="1">
      <c r="D170" s="531"/>
      <c r="E170" s="531"/>
      <c r="F170" s="531"/>
      <c r="G170" s="531"/>
      <c r="H170" s="531"/>
      <c r="I170" s="531"/>
    </row>
    <row r="171" spans="4:9" s="310" customFormat="1">
      <c r="D171" s="531"/>
      <c r="E171" s="531"/>
      <c r="F171" s="531"/>
      <c r="G171" s="531"/>
      <c r="H171" s="531"/>
      <c r="I171" s="531"/>
    </row>
    <row r="172" spans="4:9" s="310" customFormat="1">
      <c r="D172" s="531"/>
      <c r="E172" s="531"/>
      <c r="F172" s="531"/>
      <c r="G172" s="531"/>
      <c r="H172" s="531"/>
      <c r="I172" s="531"/>
    </row>
    <row r="173" spans="4:9" s="310" customFormat="1">
      <c r="D173" s="531"/>
      <c r="E173" s="531"/>
      <c r="F173" s="531"/>
      <c r="G173" s="531"/>
      <c r="H173" s="531"/>
      <c r="I173" s="531"/>
    </row>
    <row r="174" spans="4:9" s="310" customFormat="1">
      <c r="D174" s="531"/>
      <c r="E174" s="531"/>
      <c r="F174" s="531"/>
      <c r="G174" s="531"/>
      <c r="H174" s="531"/>
      <c r="I174" s="531"/>
    </row>
    <row r="175" spans="4:9" s="310" customFormat="1">
      <c r="D175" s="531"/>
      <c r="E175" s="531"/>
      <c r="F175" s="531"/>
      <c r="G175" s="531"/>
      <c r="H175" s="531"/>
      <c r="I175" s="531"/>
    </row>
    <row r="176" spans="4:9" s="310" customFormat="1">
      <c r="D176" s="531"/>
      <c r="E176" s="531"/>
      <c r="F176" s="531"/>
      <c r="G176" s="531"/>
      <c r="H176" s="531"/>
      <c r="I176" s="531"/>
    </row>
    <row r="177" spans="4:9" s="310" customFormat="1">
      <c r="D177" s="531"/>
      <c r="E177" s="531"/>
      <c r="F177" s="531"/>
      <c r="G177" s="531"/>
      <c r="H177" s="531"/>
      <c r="I177" s="531"/>
    </row>
    <row r="178" spans="4:9" s="310" customFormat="1">
      <c r="D178" s="531"/>
      <c r="E178" s="531"/>
      <c r="F178" s="531"/>
      <c r="G178" s="531"/>
      <c r="H178" s="531"/>
      <c r="I178" s="531"/>
    </row>
    <row r="179" spans="4:9" s="310" customFormat="1">
      <c r="D179" s="531"/>
      <c r="E179" s="531"/>
      <c r="F179" s="531"/>
      <c r="G179" s="531"/>
      <c r="H179" s="531"/>
      <c r="I179" s="531"/>
    </row>
    <row r="180" spans="4:9" s="310" customFormat="1">
      <c r="D180" s="531"/>
      <c r="E180" s="531"/>
      <c r="F180" s="531"/>
      <c r="G180" s="531"/>
      <c r="H180" s="531"/>
      <c r="I180" s="531"/>
    </row>
    <row r="181" spans="4:9" s="310" customFormat="1">
      <c r="D181" s="531"/>
      <c r="E181" s="531"/>
      <c r="F181" s="531"/>
      <c r="G181" s="531"/>
      <c r="H181" s="531"/>
      <c r="I181" s="531"/>
    </row>
    <row r="182" spans="4:9" s="310" customFormat="1">
      <c r="D182" s="531"/>
      <c r="E182" s="531"/>
      <c r="F182" s="531"/>
      <c r="G182" s="531"/>
      <c r="H182" s="531"/>
      <c r="I182" s="531"/>
    </row>
    <row r="183" spans="4:9" s="310" customFormat="1">
      <c r="D183" s="531"/>
      <c r="E183" s="531"/>
      <c r="F183" s="531"/>
      <c r="G183" s="531"/>
      <c r="H183" s="531"/>
      <c r="I183" s="531"/>
    </row>
    <row r="184" spans="4:9" s="310" customFormat="1">
      <c r="D184" s="531"/>
      <c r="E184" s="531"/>
      <c r="F184" s="531"/>
      <c r="G184" s="531"/>
      <c r="H184" s="531"/>
      <c r="I184" s="531"/>
    </row>
    <row r="185" spans="4:9" s="310" customFormat="1">
      <c r="D185" s="531"/>
      <c r="E185" s="531"/>
      <c r="F185" s="531"/>
      <c r="G185" s="531"/>
      <c r="H185" s="531"/>
      <c r="I185" s="531"/>
    </row>
    <row r="186" spans="4:9" s="310" customFormat="1">
      <c r="D186" s="531"/>
      <c r="E186" s="531"/>
      <c r="F186" s="531"/>
      <c r="G186" s="531"/>
      <c r="H186" s="531"/>
      <c r="I186" s="531"/>
    </row>
    <row r="187" spans="4:9" s="310" customFormat="1">
      <c r="D187" s="531"/>
      <c r="E187" s="531"/>
      <c r="F187" s="531"/>
      <c r="G187" s="531"/>
      <c r="H187" s="531"/>
      <c r="I187" s="531"/>
    </row>
    <row r="188" spans="4:9" s="310" customFormat="1">
      <c r="D188" s="531"/>
      <c r="E188" s="531"/>
      <c r="F188" s="531"/>
      <c r="G188" s="531"/>
      <c r="H188" s="531"/>
      <c r="I188" s="531"/>
    </row>
    <row r="189" spans="4:9" s="310" customFormat="1">
      <c r="D189" s="531"/>
      <c r="E189" s="531"/>
      <c r="F189" s="531"/>
      <c r="G189" s="531"/>
      <c r="H189" s="531"/>
      <c r="I189" s="531"/>
    </row>
    <row r="190" spans="4:9" s="310" customFormat="1">
      <c r="D190" s="531"/>
      <c r="E190" s="531"/>
      <c r="F190" s="531"/>
      <c r="G190" s="531"/>
      <c r="H190" s="531"/>
      <c r="I190" s="531"/>
    </row>
    <row r="191" spans="4:9" s="310" customFormat="1">
      <c r="D191" s="531"/>
      <c r="E191" s="531"/>
      <c r="F191" s="531"/>
      <c r="G191" s="531"/>
      <c r="H191" s="531"/>
      <c r="I191" s="531"/>
    </row>
    <row r="192" spans="4:9" s="310" customFormat="1">
      <c r="D192" s="531"/>
      <c r="E192" s="531"/>
      <c r="F192" s="531"/>
      <c r="G192" s="531"/>
      <c r="H192" s="531"/>
      <c r="I192" s="531"/>
    </row>
    <row r="193" spans="4:9" s="310" customFormat="1">
      <c r="D193" s="531"/>
      <c r="E193" s="531"/>
      <c r="F193" s="531"/>
      <c r="G193" s="531"/>
      <c r="H193" s="531"/>
      <c r="I193" s="531"/>
    </row>
    <row r="194" spans="4:9" s="310" customFormat="1">
      <c r="D194" s="531"/>
      <c r="E194" s="531"/>
      <c r="F194" s="531"/>
      <c r="G194" s="531"/>
      <c r="H194" s="531"/>
      <c r="I194" s="531"/>
    </row>
    <row r="195" spans="4:9" s="310" customFormat="1">
      <c r="D195" s="531"/>
      <c r="E195" s="531"/>
      <c r="F195" s="531"/>
      <c r="G195" s="531"/>
      <c r="H195" s="531"/>
      <c r="I195" s="531"/>
    </row>
    <row r="196" spans="4:9" s="310" customFormat="1">
      <c r="D196" s="531"/>
      <c r="E196" s="531"/>
      <c r="F196" s="531"/>
      <c r="G196" s="531"/>
      <c r="H196" s="531"/>
      <c r="I196" s="531"/>
    </row>
    <row r="197" spans="4:9" s="310" customFormat="1">
      <c r="D197" s="531"/>
      <c r="E197" s="531"/>
      <c r="F197" s="531"/>
      <c r="G197" s="531"/>
      <c r="H197" s="531"/>
      <c r="I197" s="531"/>
    </row>
    <row r="198" spans="4:9" s="310" customFormat="1">
      <c r="D198" s="531"/>
      <c r="E198" s="531"/>
      <c r="F198" s="531"/>
      <c r="G198" s="531"/>
      <c r="H198" s="531"/>
      <c r="I198" s="531"/>
    </row>
    <row r="199" spans="4:9" s="310" customFormat="1">
      <c r="D199" s="531"/>
      <c r="E199" s="531"/>
      <c r="F199" s="531"/>
      <c r="G199" s="531"/>
      <c r="H199" s="531"/>
      <c r="I199" s="531"/>
    </row>
    <row r="200" spans="4:9" s="310" customFormat="1">
      <c r="D200" s="531"/>
      <c r="E200" s="531"/>
      <c r="F200" s="531"/>
      <c r="G200" s="531"/>
      <c r="H200" s="531"/>
      <c r="I200" s="531"/>
    </row>
    <row r="201" spans="4:9" s="310" customFormat="1">
      <c r="D201" s="531"/>
      <c r="E201" s="531"/>
      <c r="F201" s="531"/>
      <c r="G201" s="531"/>
      <c r="H201" s="531"/>
      <c r="I201" s="531"/>
    </row>
    <row r="202" spans="4:9" s="310" customFormat="1">
      <c r="D202" s="531"/>
      <c r="E202" s="531"/>
      <c r="F202" s="531"/>
      <c r="G202" s="531"/>
      <c r="H202" s="531"/>
      <c r="I202" s="531"/>
    </row>
    <row r="203" spans="4:9" s="310" customFormat="1">
      <c r="D203" s="531"/>
      <c r="E203" s="531"/>
      <c r="F203" s="531"/>
      <c r="G203" s="531"/>
      <c r="H203" s="531"/>
      <c r="I203" s="531"/>
    </row>
    <row r="204" spans="4:9" s="310" customFormat="1">
      <c r="D204" s="531"/>
      <c r="E204" s="531"/>
      <c r="F204" s="531"/>
      <c r="G204" s="531"/>
      <c r="H204" s="531"/>
      <c r="I204" s="531"/>
    </row>
    <row r="205" spans="4:9" s="310" customFormat="1">
      <c r="D205" s="531"/>
      <c r="E205" s="531"/>
      <c r="F205" s="531"/>
      <c r="G205" s="531"/>
      <c r="H205" s="531"/>
      <c r="I205" s="531"/>
    </row>
    <row r="206" spans="4:9" s="310" customFormat="1">
      <c r="D206" s="531"/>
      <c r="E206" s="531"/>
      <c r="F206" s="531"/>
      <c r="G206" s="531"/>
      <c r="H206" s="531"/>
      <c r="I206" s="531"/>
    </row>
    <row r="207" spans="4:9" s="310" customFormat="1">
      <c r="D207" s="531"/>
      <c r="E207" s="531"/>
      <c r="F207" s="531"/>
      <c r="G207" s="531"/>
      <c r="H207" s="531"/>
      <c r="I207" s="531"/>
    </row>
    <row r="208" spans="4:9" s="310" customFormat="1">
      <c r="D208" s="531"/>
      <c r="E208" s="531"/>
      <c r="F208" s="531"/>
      <c r="G208" s="531"/>
      <c r="H208" s="531"/>
      <c r="I208" s="531"/>
    </row>
    <row r="209" spans="4:9" s="310" customFormat="1">
      <c r="D209" s="531"/>
      <c r="E209" s="531"/>
      <c r="F209" s="531"/>
      <c r="G209" s="531"/>
      <c r="H209" s="531"/>
      <c r="I209" s="531"/>
    </row>
    <row r="210" spans="4:9" s="310" customFormat="1">
      <c r="D210" s="531"/>
      <c r="E210" s="531"/>
      <c r="F210" s="531"/>
      <c r="G210" s="531"/>
      <c r="H210" s="531"/>
      <c r="I210" s="531"/>
    </row>
    <row r="211" spans="4:9" s="310" customFormat="1">
      <c r="D211" s="531"/>
      <c r="E211" s="531"/>
      <c r="F211" s="531"/>
      <c r="G211" s="531"/>
      <c r="H211" s="531"/>
      <c r="I211" s="531"/>
    </row>
    <row r="212" spans="4:9" s="310" customFormat="1">
      <c r="D212" s="531"/>
      <c r="E212" s="531"/>
      <c r="F212" s="531"/>
      <c r="G212" s="531"/>
      <c r="H212" s="531"/>
      <c r="I212" s="531"/>
    </row>
    <row r="213" spans="4:9" s="310" customFormat="1">
      <c r="D213" s="531"/>
      <c r="E213" s="531"/>
      <c r="F213" s="531"/>
      <c r="G213" s="531"/>
      <c r="H213" s="531"/>
      <c r="I213" s="531"/>
    </row>
    <row r="214" spans="4:9" s="310" customFormat="1">
      <c r="D214" s="531"/>
      <c r="E214" s="531"/>
      <c r="F214" s="531"/>
      <c r="G214" s="531"/>
      <c r="H214" s="531"/>
      <c r="I214" s="531"/>
    </row>
    <row r="215" spans="4:9" s="310" customFormat="1">
      <c r="D215" s="531"/>
      <c r="E215" s="531"/>
      <c r="F215" s="531"/>
      <c r="G215" s="531"/>
      <c r="H215" s="531"/>
      <c r="I215" s="531"/>
    </row>
    <row r="216" spans="4:9" s="310" customFormat="1">
      <c r="D216" s="531"/>
      <c r="E216" s="531"/>
      <c r="F216" s="531"/>
      <c r="G216" s="531"/>
      <c r="H216" s="531"/>
      <c r="I216" s="531"/>
    </row>
    <row r="217" spans="4:9" s="310" customFormat="1">
      <c r="D217" s="531"/>
      <c r="E217" s="531"/>
      <c r="F217" s="531"/>
      <c r="G217" s="531"/>
      <c r="H217" s="531"/>
      <c r="I217" s="531"/>
    </row>
    <row r="218" spans="4:9" s="310" customFormat="1">
      <c r="D218" s="531"/>
      <c r="E218" s="531"/>
      <c r="F218" s="531"/>
      <c r="G218" s="531"/>
      <c r="H218" s="531"/>
      <c r="I218" s="531"/>
    </row>
    <row r="219" spans="4:9" s="310" customFormat="1">
      <c r="D219" s="531"/>
      <c r="E219" s="531"/>
      <c r="F219" s="531"/>
      <c r="G219" s="531"/>
      <c r="H219" s="531"/>
      <c r="I219" s="531"/>
    </row>
    <row r="220" spans="4:9" s="310" customFormat="1">
      <c r="D220" s="531"/>
      <c r="E220" s="531"/>
      <c r="F220" s="531"/>
      <c r="G220" s="531"/>
      <c r="H220" s="531"/>
      <c r="I220" s="531"/>
    </row>
    <row r="221" spans="4:9" s="310" customFormat="1">
      <c r="D221" s="531"/>
      <c r="E221" s="531"/>
      <c r="F221" s="531"/>
      <c r="G221" s="531"/>
      <c r="H221" s="531"/>
      <c r="I221" s="531"/>
    </row>
    <row r="222" spans="4:9" s="310" customFormat="1">
      <c r="D222" s="531"/>
      <c r="E222" s="531"/>
      <c r="F222" s="531"/>
      <c r="G222" s="531"/>
      <c r="H222" s="531"/>
      <c r="I222" s="531"/>
    </row>
    <row r="223" spans="4:9" s="310" customFormat="1">
      <c r="D223" s="531"/>
      <c r="E223" s="531"/>
      <c r="F223" s="531"/>
      <c r="G223" s="531"/>
      <c r="H223" s="531"/>
      <c r="I223" s="531"/>
    </row>
    <row r="224" spans="4:9" s="310" customFormat="1">
      <c r="D224" s="531"/>
      <c r="E224" s="531"/>
      <c r="F224" s="531"/>
      <c r="G224" s="531"/>
      <c r="H224" s="531"/>
      <c r="I224" s="531"/>
    </row>
    <row r="225" spans="4:9" s="310" customFormat="1">
      <c r="D225" s="531"/>
      <c r="E225" s="531"/>
      <c r="F225" s="531"/>
      <c r="G225" s="531"/>
      <c r="H225" s="531"/>
      <c r="I225" s="531"/>
    </row>
    <row r="226" spans="4:9" s="310" customFormat="1">
      <c r="D226" s="531"/>
      <c r="E226" s="531"/>
      <c r="F226" s="531"/>
      <c r="G226" s="531"/>
      <c r="H226" s="531"/>
      <c r="I226" s="531"/>
    </row>
    <row r="227" spans="4:9" s="310" customFormat="1">
      <c r="D227" s="531"/>
      <c r="E227" s="531"/>
      <c r="F227" s="531"/>
      <c r="G227" s="531"/>
      <c r="H227" s="531"/>
      <c r="I227" s="531"/>
    </row>
    <row r="228" spans="4:9" s="310" customFormat="1">
      <c r="D228" s="531"/>
      <c r="E228" s="531"/>
      <c r="F228" s="531"/>
      <c r="G228" s="531"/>
      <c r="H228" s="531"/>
      <c r="I228" s="531"/>
    </row>
    <row r="229" spans="4:9" s="310" customFormat="1">
      <c r="D229" s="531"/>
      <c r="E229" s="531"/>
      <c r="F229" s="531"/>
      <c r="G229" s="531"/>
      <c r="H229" s="531"/>
      <c r="I229" s="531"/>
    </row>
    <row r="230" spans="4:9" s="310" customFormat="1">
      <c r="D230" s="531"/>
      <c r="E230" s="531"/>
      <c r="F230" s="531"/>
      <c r="G230" s="531"/>
      <c r="H230" s="531"/>
      <c r="I230" s="531"/>
    </row>
    <row r="231" spans="4:9" s="310" customFormat="1">
      <c r="D231" s="531"/>
      <c r="E231" s="531"/>
      <c r="F231" s="531"/>
      <c r="G231" s="531"/>
      <c r="H231" s="531"/>
      <c r="I231" s="531"/>
    </row>
    <row r="232" spans="4:9" s="310" customFormat="1">
      <c r="D232" s="531"/>
      <c r="E232" s="531"/>
      <c r="F232" s="531"/>
      <c r="G232" s="531"/>
      <c r="H232" s="531"/>
      <c r="I232" s="531"/>
    </row>
    <row r="233" spans="4:9" s="310" customFormat="1">
      <c r="D233" s="531"/>
      <c r="E233" s="531"/>
      <c r="F233" s="531"/>
      <c r="G233" s="531"/>
      <c r="H233" s="531"/>
      <c r="I233" s="531"/>
    </row>
    <row r="234" spans="4:9" s="310" customFormat="1">
      <c r="D234" s="531"/>
      <c r="E234" s="531"/>
      <c r="F234" s="531"/>
      <c r="G234" s="531"/>
      <c r="H234" s="531"/>
      <c r="I234" s="531"/>
    </row>
    <row r="235" spans="4:9" s="310" customFormat="1">
      <c r="D235" s="531"/>
      <c r="E235" s="531"/>
      <c r="F235" s="531"/>
      <c r="G235" s="531"/>
      <c r="H235" s="531"/>
      <c r="I235" s="531"/>
    </row>
    <row r="236" spans="4:9" s="310" customFormat="1">
      <c r="D236" s="531"/>
      <c r="E236" s="531"/>
      <c r="F236" s="531"/>
      <c r="G236" s="531"/>
      <c r="H236" s="531"/>
      <c r="I236" s="531"/>
    </row>
    <row r="237" spans="4:9" s="310" customFormat="1">
      <c r="D237" s="531"/>
      <c r="E237" s="531"/>
      <c r="F237" s="531"/>
      <c r="G237" s="531"/>
      <c r="H237" s="531"/>
      <c r="I237" s="531"/>
    </row>
    <row r="238" spans="4:9" s="310" customFormat="1">
      <c r="D238" s="531"/>
      <c r="E238" s="531"/>
      <c r="F238" s="531"/>
      <c r="G238" s="531"/>
      <c r="H238" s="531"/>
      <c r="I238" s="531"/>
    </row>
    <row r="239" spans="4:9" s="310" customFormat="1">
      <c r="D239" s="531"/>
      <c r="E239" s="531"/>
      <c r="F239" s="531"/>
      <c r="G239" s="531"/>
      <c r="H239" s="531"/>
      <c r="I239" s="531"/>
    </row>
    <row r="240" spans="4:9" s="310" customFormat="1">
      <c r="D240" s="531"/>
      <c r="E240" s="531"/>
      <c r="F240" s="531"/>
      <c r="G240" s="531"/>
      <c r="H240" s="531"/>
      <c r="I240" s="531"/>
    </row>
    <row r="241" spans="4:9" s="310" customFormat="1">
      <c r="D241" s="531"/>
      <c r="E241" s="531"/>
      <c r="F241" s="531"/>
      <c r="G241" s="531"/>
      <c r="H241" s="531"/>
      <c r="I241" s="531"/>
    </row>
    <row r="242" spans="4:9" s="310" customFormat="1">
      <c r="D242" s="531"/>
      <c r="E242" s="531"/>
      <c r="F242" s="531"/>
      <c r="G242" s="531"/>
      <c r="H242" s="531"/>
      <c r="I242" s="531"/>
    </row>
    <row r="243" spans="4:9" s="310" customFormat="1">
      <c r="D243" s="531"/>
      <c r="E243" s="531"/>
      <c r="F243" s="531"/>
      <c r="G243" s="531"/>
      <c r="H243" s="531"/>
      <c r="I243" s="531"/>
    </row>
    <row r="244" spans="4:9" s="310" customFormat="1">
      <c r="D244" s="531"/>
      <c r="E244" s="531"/>
      <c r="F244" s="531"/>
      <c r="G244" s="531"/>
      <c r="H244" s="531"/>
      <c r="I244" s="531"/>
    </row>
    <row r="245" spans="4:9" s="310" customFormat="1">
      <c r="D245" s="531"/>
      <c r="E245" s="531"/>
      <c r="F245" s="531"/>
      <c r="G245" s="531"/>
      <c r="H245" s="531"/>
      <c r="I245" s="531"/>
    </row>
    <row r="246" spans="4:9" s="310" customFormat="1">
      <c r="D246" s="531"/>
      <c r="E246" s="531"/>
      <c r="F246" s="531"/>
      <c r="G246" s="531"/>
      <c r="H246" s="531"/>
      <c r="I246" s="531"/>
    </row>
    <row r="247" spans="4:9" s="310" customFormat="1">
      <c r="D247" s="531"/>
      <c r="E247" s="531"/>
      <c r="F247" s="531"/>
      <c r="G247" s="531"/>
      <c r="H247" s="531"/>
      <c r="I247" s="531"/>
    </row>
    <row r="248" spans="4:9" s="310" customFormat="1">
      <c r="D248" s="531"/>
      <c r="E248" s="531"/>
      <c r="F248" s="531"/>
      <c r="G248" s="531"/>
      <c r="H248" s="531"/>
      <c r="I248" s="531"/>
    </row>
    <row r="249" spans="4:9" s="310" customFormat="1">
      <c r="D249" s="531"/>
      <c r="E249" s="531"/>
      <c r="F249" s="531"/>
      <c r="G249" s="531"/>
      <c r="H249" s="531"/>
      <c r="I249" s="531"/>
    </row>
    <row r="250" spans="4:9" s="310" customFormat="1">
      <c r="D250" s="531"/>
      <c r="E250" s="531"/>
      <c r="F250" s="531"/>
      <c r="G250" s="531"/>
      <c r="H250" s="531"/>
      <c r="I250" s="531"/>
    </row>
    <row r="251" spans="4:9" s="310" customFormat="1">
      <c r="D251" s="531"/>
      <c r="E251" s="531"/>
      <c r="F251" s="531"/>
      <c r="G251" s="531"/>
      <c r="H251" s="531"/>
      <c r="I251" s="531"/>
    </row>
    <row r="252" spans="4:9" s="310" customFormat="1">
      <c r="D252" s="531"/>
      <c r="E252" s="531"/>
      <c r="F252" s="531"/>
      <c r="G252" s="531"/>
      <c r="H252" s="531"/>
      <c r="I252" s="531"/>
    </row>
    <row r="253" spans="4:9" s="310" customFormat="1">
      <c r="D253" s="531"/>
      <c r="E253" s="531"/>
      <c r="F253" s="531"/>
      <c r="G253" s="531"/>
      <c r="H253" s="531"/>
      <c r="I253" s="531"/>
    </row>
    <row r="254" spans="4:9" s="310" customFormat="1">
      <c r="D254" s="531"/>
      <c r="E254" s="531"/>
      <c r="F254" s="531"/>
      <c r="G254" s="531"/>
      <c r="H254" s="531"/>
      <c r="I254" s="531"/>
    </row>
    <row r="255" spans="4:9" s="310" customFormat="1">
      <c r="D255" s="531"/>
      <c r="E255" s="531"/>
      <c r="F255" s="531"/>
      <c r="G255" s="531"/>
      <c r="H255" s="531"/>
      <c r="I255" s="531"/>
    </row>
    <row r="256" spans="4:9" s="310" customFormat="1">
      <c r="D256" s="531"/>
      <c r="E256" s="531"/>
      <c r="F256" s="531"/>
      <c r="G256" s="531"/>
      <c r="H256" s="531"/>
      <c r="I256" s="531"/>
    </row>
    <row r="257" spans="4:9" s="310" customFormat="1">
      <c r="D257" s="531"/>
      <c r="E257" s="531"/>
      <c r="F257" s="531"/>
      <c r="G257" s="531"/>
      <c r="H257" s="531"/>
      <c r="I257" s="531"/>
    </row>
    <row r="258" spans="4:9" s="310" customFormat="1">
      <c r="D258" s="531"/>
      <c r="E258" s="531"/>
      <c r="F258" s="531"/>
      <c r="G258" s="531"/>
      <c r="H258" s="531"/>
      <c r="I258" s="531"/>
    </row>
    <row r="259" spans="4:9" s="310" customFormat="1">
      <c r="D259" s="531"/>
      <c r="E259" s="531"/>
      <c r="F259" s="531"/>
      <c r="G259" s="531"/>
      <c r="H259" s="531"/>
      <c r="I259" s="531"/>
    </row>
    <row r="260" spans="4:9" s="310" customFormat="1">
      <c r="D260" s="531"/>
      <c r="E260" s="531"/>
      <c r="F260" s="531"/>
      <c r="G260" s="531"/>
      <c r="H260" s="531"/>
      <c r="I260" s="531"/>
    </row>
    <row r="261" spans="4:9" s="310" customFormat="1">
      <c r="D261" s="531"/>
      <c r="E261" s="531"/>
      <c r="F261" s="531"/>
      <c r="G261" s="531"/>
      <c r="H261" s="531"/>
      <c r="I261" s="531"/>
    </row>
    <row r="262" spans="4:9" s="310" customFormat="1">
      <c r="D262" s="531"/>
      <c r="E262" s="531"/>
      <c r="F262" s="531"/>
      <c r="G262" s="531"/>
      <c r="H262" s="531"/>
      <c r="I262" s="531"/>
    </row>
    <row r="263" spans="4:9" s="310" customFormat="1">
      <c r="D263" s="531"/>
      <c r="E263" s="531"/>
      <c r="F263" s="531"/>
      <c r="G263" s="531"/>
      <c r="H263" s="531"/>
      <c r="I263" s="531"/>
    </row>
    <row r="264" spans="4:9" s="310" customFormat="1">
      <c r="D264" s="531"/>
      <c r="E264" s="531"/>
      <c r="F264" s="531"/>
      <c r="G264" s="531"/>
      <c r="H264" s="531"/>
      <c r="I264" s="531"/>
    </row>
  </sheetData>
  <mergeCells count="15">
    <mergeCell ref="B41:I41"/>
    <mergeCell ref="B42:I42"/>
    <mergeCell ref="B35:I35"/>
    <mergeCell ref="B37:I37"/>
    <mergeCell ref="B38:I38"/>
    <mergeCell ref="B39:I39"/>
    <mergeCell ref="B40:I40"/>
    <mergeCell ref="B34:I34"/>
    <mergeCell ref="A8:A10"/>
    <mergeCell ref="B8:B10"/>
    <mergeCell ref="B31:H31"/>
    <mergeCell ref="I9:I10"/>
    <mergeCell ref="A29:I29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topLeftCell="A4" workbookViewId="0">
      <selection activeCell="C13" sqref="C13:I27"/>
    </sheetView>
  </sheetViews>
  <sheetFormatPr defaultColWidth="10.625" defaultRowHeight="15.75"/>
  <cols>
    <col min="1" max="1" width="51.875" style="310" customWidth="1"/>
    <col min="2" max="2" width="10.625" style="348" customWidth="1"/>
    <col min="3" max="7" width="13.625" style="310" customWidth="1"/>
    <col min="8" max="9" width="14.625" style="310" customWidth="1"/>
    <col min="10" max="20" width="10.625" style="310"/>
    <col min="21" max="21" width="13.5" style="310" bestFit="1" customWidth="1"/>
    <col min="22" max="16384" width="10.625" style="310"/>
  </cols>
  <sheetData>
    <row r="1" spans="1:22">
      <c r="A1" s="37" t="s">
        <v>897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2"/>
      <c r="S1" s="496"/>
      <c r="T1" s="38"/>
      <c r="U1" s="38"/>
      <c r="V1" s="38"/>
    </row>
    <row r="2" spans="1:22">
      <c r="A2" s="309"/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2"/>
      <c r="S2" s="496"/>
      <c r="T2" s="38"/>
      <c r="U2" s="38"/>
      <c r="V2" s="38"/>
    </row>
    <row r="3" spans="1:22">
      <c r="A3" s="143" t="s">
        <v>427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12"/>
      <c r="S3" s="38"/>
      <c r="V3" s="38"/>
    </row>
    <row r="4" spans="1:22">
      <c r="A4" s="143" t="s">
        <v>428</v>
      </c>
      <c r="B4" s="497"/>
      <c r="C4" s="317"/>
      <c r="D4" s="317"/>
      <c r="E4" s="39"/>
      <c r="F4" s="39"/>
      <c r="G4" s="143"/>
      <c r="H4" s="134"/>
      <c r="I4" s="39"/>
      <c r="J4" s="39"/>
      <c r="K4" s="39"/>
      <c r="L4" s="39"/>
      <c r="M4" s="39"/>
      <c r="N4" s="39"/>
      <c r="O4" s="39"/>
      <c r="P4" s="39"/>
      <c r="Q4" s="39"/>
      <c r="R4" s="498"/>
      <c r="S4" s="39"/>
      <c r="V4" s="38"/>
    </row>
    <row r="5" spans="1:22">
      <c r="A5" s="633" t="str">
        <f>Title!B10</f>
        <v>30/09/2017</v>
      </c>
      <c r="B5" s="37"/>
      <c r="C5" s="37"/>
      <c r="D5" s="37"/>
      <c r="E5" s="499"/>
      <c r="F5" s="499"/>
      <c r="G5" s="143"/>
      <c r="H5" s="500"/>
      <c r="I5" s="499"/>
      <c r="J5" s="499"/>
      <c r="K5" s="499"/>
      <c r="L5" s="499"/>
      <c r="M5" s="499"/>
      <c r="N5" s="499"/>
      <c r="O5" s="499"/>
      <c r="P5" s="499"/>
      <c r="Q5" s="499"/>
      <c r="R5" s="496"/>
      <c r="S5" s="39"/>
      <c r="V5" s="499"/>
    </row>
    <row r="6" spans="1:22">
      <c r="G6" s="143"/>
      <c r="H6" s="501"/>
    </row>
    <row r="7" spans="1:22" ht="16.5" thickBot="1">
      <c r="I7" s="48" t="s">
        <v>822</v>
      </c>
    </row>
    <row r="8" spans="1:22" s="324" customFormat="1" ht="21" customHeight="1">
      <c r="A8" s="667" t="s">
        <v>682</v>
      </c>
      <c r="B8" s="669" t="s">
        <v>683</v>
      </c>
      <c r="C8" s="502" t="s">
        <v>869</v>
      </c>
      <c r="D8" s="502"/>
      <c r="E8" s="502"/>
      <c r="F8" s="502" t="s">
        <v>891</v>
      </c>
      <c r="G8" s="502"/>
      <c r="H8" s="502"/>
      <c r="I8" s="503"/>
    </row>
    <row r="9" spans="1:22" s="324" customFormat="1" ht="24" customHeight="1">
      <c r="A9" s="668"/>
      <c r="B9" s="670"/>
      <c r="C9" s="627" t="s">
        <v>870</v>
      </c>
      <c r="D9" s="627" t="s">
        <v>871</v>
      </c>
      <c r="E9" s="627" t="s">
        <v>872</v>
      </c>
      <c r="F9" s="628" t="s">
        <v>873</v>
      </c>
      <c r="G9" s="504" t="s">
        <v>874</v>
      </c>
      <c r="H9" s="504"/>
      <c r="I9" s="671" t="s">
        <v>875</v>
      </c>
    </row>
    <row r="10" spans="1:22" s="324" customFormat="1" ht="24" customHeight="1">
      <c r="A10" s="668"/>
      <c r="B10" s="670"/>
      <c r="C10" s="627"/>
      <c r="D10" s="627"/>
      <c r="E10" s="627"/>
      <c r="F10" s="628"/>
      <c r="G10" s="505" t="s">
        <v>706</v>
      </c>
      <c r="H10" s="505" t="s">
        <v>707</v>
      </c>
      <c r="I10" s="672"/>
    </row>
    <row r="11" spans="1:22" s="443" customFormat="1" ht="16.5" thickBot="1">
      <c r="A11" s="506" t="s">
        <v>9</v>
      </c>
      <c r="B11" s="507" t="s">
        <v>10</v>
      </c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</row>
    <row r="12" spans="1:22" s="443" customFormat="1">
      <c r="A12" s="629" t="s">
        <v>876</v>
      </c>
      <c r="B12" s="510"/>
      <c r="C12" s="511"/>
      <c r="D12" s="511"/>
      <c r="E12" s="511"/>
      <c r="F12" s="511"/>
      <c r="G12" s="511"/>
      <c r="H12" s="511"/>
      <c r="I12" s="512"/>
    </row>
    <row r="13" spans="1:22" s="443" customFormat="1">
      <c r="A13" s="630" t="s">
        <v>877</v>
      </c>
      <c r="B13" s="513" t="s">
        <v>382</v>
      </c>
      <c r="C13" s="514">
        <v>359</v>
      </c>
      <c r="D13" s="514"/>
      <c r="E13" s="514"/>
      <c r="F13" s="514">
        <v>1663</v>
      </c>
      <c r="G13" s="514"/>
      <c r="H13" s="514"/>
      <c r="I13" s="515">
        <f>F13+G13-H13</f>
        <v>1663</v>
      </c>
    </row>
    <row r="14" spans="1:22" s="443" customFormat="1">
      <c r="A14" s="630" t="s">
        <v>878</v>
      </c>
      <c r="B14" s="513" t="s">
        <v>383</v>
      </c>
      <c r="C14" s="514"/>
      <c r="D14" s="514"/>
      <c r="E14" s="514"/>
      <c r="F14" s="514"/>
      <c r="G14" s="514"/>
      <c r="H14" s="514"/>
      <c r="I14" s="515">
        <f t="shared" ref="I14:I27" si="0">F14+G14-H14</f>
        <v>0</v>
      </c>
    </row>
    <row r="15" spans="1:22" s="443" customFormat="1">
      <c r="A15" s="630" t="s">
        <v>782</v>
      </c>
      <c r="B15" s="513" t="s">
        <v>384</v>
      </c>
      <c r="C15" s="514"/>
      <c r="D15" s="514"/>
      <c r="E15" s="514"/>
      <c r="F15" s="514"/>
      <c r="G15" s="514"/>
      <c r="H15" s="514"/>
      <c r="I15" s="515">
        <f t="shared" si="0"/>
        <v>0</v>
      </c>
    </row>
    <row r="16" spans="1:22" s="443" customFormat="1">
      <c r="A16" s="630" t="s">
        <v>879</v>
      </c>
      <c r="B16" s="513" t="s">
        <v>385</v>
      </c>
      <c r="C16" s="514"/>
      <c r="D16" s="514"/>
      <c r="E16" s="514"/>
      <c r="F16" s="514"/>
      <c r="G16" s="514"/>
      <c r="H16" s="514"/>
      <c r="I16" s="515">
        <f t="shared" si="0"/>
        <v>0</v>
      </c>
    </row>
    <row r="17" spans="1:16" s="443" customFormat="1">
      <c r="A17" s="630" t="s">
        <v>570</v>
      </c>
      <c r="B17" s="513" t="s">
        <v>386</v>
      </c>
      <c r="C17" s="514"/>
      <c r="D17" s="514"/>
      <c r="E17" s="514"/>
      <c r="F17" s="514"/>
      <c r="G17" s="514"/>
      <c r="H17" s="514"/>
      <c r="I17" s="515">
        <f t="shared" si="0"/>
        <v>0</v>
      </c>
    </row>
    <row r="18" spans="1:16" s="443" customFormat="1" ht="16.5" thickBot="1">
      <c r="A18" s="631" t="s">
        <v>880</v>
      </c>
      <c r="B18" s="516" t="s">
        <v>387</v>
      </c>
      <c r="C18" s="517">
        <f t="shared" ref="C18:H18" si="1">C13+C14+C16+C17</f>
        <v>359</v>
      </c>
      <c r="D18" s="517">
        <f t="shared" si="1"/>
        <v>0</v>
      </c>
      <c r="E18" s="517">
        <f t="shared" si="1"/>
        <v>0</v>
      </c>
      <c r="F18" s="517">
        <f t="shared" si="1"/>
        <v>1663</v>
      </c>
      <c r="G18" s="517">
        <f t="shared" si="1"/>
        <v>0</v>
      </c>
      <c r="H18" s="517">
        <f t="shared" si="1"/>
        <v>0</v>
      </c>
      <c r="I18" s="518">
        <f t="shared" si="0"/>
        <v>1663</v>
      </c>
    </row>
    <row r="19" spans="1:16" s="443" customFormat="1">
      <c r="A19" s="629" t="s">
        <v>881</v>
      </c>
      <c r="B19" s="519"/>
      <c r="C19" s="520"/>
      <c r="D19" s="520"/>
      <c r="E19" s="520"/>
      <c r="F19" s="520"/>
      <c r="G19" s="520"/>
      <c r="H19" s="520"/>
      <c r="I19" s="521"/>
    </row>
    <row r="20" spans="1:16" s="443" customFormat="1">
      <c r="A20" s="630" t="s">
        <v>877</v>
      </c>
      <c r="B20" s="513" t="s">
        <v>388</v>
      </c>
      <c r="C20" s="514"/>
      <c r="D20" s="514"/>
      <c r="E20" s="514"/>
      <c r="F20" s="514"/>
      <c r="G20" s="514"/>
      <c r="H20" s="514"/>
      <c r="I20" s="515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443" customFormat="1">
      <c r="A21" s="630" t="s">
        <v>882</v>
      </c>
      <c r="B21" s="513" t="s">
        <v>389</v>
      </c>
      <c r="C21" s="514"/>
      <c r="D21" s="514"/>
      <c r="E21" s="514"/>
      <c r="F21" s="514"/>
      <c r="G21" s="514"/>
      <c r="H21" s="514"/>
      <c r="I21" s="515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443" customFormat="1">
      <c r="A22" s="630" t="s">
        <v>883</v>
      </c>
      <c r="B22" s="513" t="s">
        <v>390</v>
      </c>
      <c r="C22" s="514"/>
      <c r="D22" s="514"/>
      <c r="E22" s="514"/>
      <c r="F22" s="514"/>
      <c r="G22" s="514"/>
      <c r="H22" s="514"/>
      <c r="I22" s="515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443" customFormat="1">
      <c r="A23" s="630" t="s">
        <v>884</v>
      </c>
      <c r="B23" s="513" t="s">
        <v>391</v>
      </c>
      <c r="C23" s="514"/>
      <c r="D23" s="514"/>
      <c r="E23" s="514"/>
      <c r="F23" s="514"/>
      <c r="G23" s="514"/>
      <c r="H23" s="514"/>
      <c r="I23" s="515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443" customFormat="1">
      <c r="A24" s="630" t="s">
        <v>885</v>
      </c>
      <c r="B24" s="513" t="s">
        <v>392</v>
      </c>
      <c r="C24" s="514"/>
      <c r="D24" s="514"/>
      <c r="E24" s="514"/>
      <c r="F24" s="514"/>
      <c r="G24" s="514"/>
      <c r="H24" s="514"/>
      <c r="I24" s="515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443" customFormat="1">
      <c r="A25" s="630" t="s">
        <v>886</v>
      </c>
      <c r="B25" s="513" t="s">
        <v>393</v>
      </c>
      <c r="C25" s="514"/>
      <c r="D25" s="514"/>
      <c r="E25" s="514"/>
      <c r="F25" s="514"/>
      <c r="G25" s="514"/>
      <c r="H25" s="514"/>
      <c r="I25" s="515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443" customFormat="1">
      <c r="A26" s="632" t="s">
        <v>887</v>
      </c>
      <c r="B26" s="523" t="s">
        <v>394</v>
      </c>
      <c r="C26" s="514"/>
      <c r="D26" s="514"/>
      <c r="E26" s="514"/>
      <c r="F26" s="514"/>
      <c r="G26" s="514"/>
      <c r="H26" s="514"/>
      <c r="I26" s="515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443" customFormat="1" ht="16.5" thickBot="1">
      <c r="A27" s="631" t="s">
        <v>888</v>
      </c>
      <c r="B27" s="516" t="s">
        <v>395</v>
      </c>
      <c r="C27" s="517">
        <f t="shared" ref="C27:H27" si="2">SUM(C20:C26)</f>
        <v>0</v>
      </c>
      <c r="D27" s="517">
        <f t="shared" si="2"/>
        <v>0</v>
      </c>
      <c r="E27" s="517">
        <f t="shared" si="2"/>
        <v>0</v>
      </c>
      <c r="F27" s="517">
        <f t="shared" si="2"/>
        <v>0</v>
      </c>
      <c r="G27" s="517">
        <f t="shared" si="2"/>
        <v>0</v>
      </c>
      <c r="H27" s="517">
        <f t="shared" si="2"/>
        <v>0</v>
      </c>
      <c r="I27" s="518">
        <f t="shared" si="0"/>
        <v>0</v>
      </c>
      <c r="J27" s="522"/>
      <c r="K27" s="522"/>
      <c r="L27" s="522"/>
      <c r="M27" s="522"/>
      <c r="N27" s="522"/>
      <c r="O27" s="522"/>
      <c r="P27" s="522"/>
    </row>
    <row r="28" spans="1:16" s="443" customFormat="1">
      <c r="A28" s="524"/>
      <c r="B28" s="525"/>
      <c r="C28" s="526"/>
      <c r="D28" s="527"/>
      <c r="E28" s="527"/>
      <c r="F28" s="527"/>
      <c r="G28" s="527"/>
      <c r="H28" s="527"/>
      <c r="I28" s="527"/>
      <c r="J28" s="522"/>
      <c r="K28" s="522"/>
      <c r="L28" s="522"/>
      <c r="M28" s="522"/>
      <c r="N28" s="522"/>
      <c r="O28" s="522"/>
      <c r="P28" s="522"/>
    </row>
    <row r="29" spans="1:16" s="443" customFormat="1">
      <c r="A29" s="673"/>
      <c r="B29" s="673"/>
      <c r="C29" s="673"/>
      <c r="D29" s="673"/>
      <c r="E29" s="673"/>
      <c r="F29" s="673"/>
      <c r="G29" s="673"/>
      <c r="H29" s="673"/>
      <c r="I29" s="673"/>
    </row>
    <row r="30" spans="1:16" s="443" customFormat="1">
      <c r="A30" s="528"/>
      <c r="B30" s="529"/>
      <c r="C30" s="528"/>
      <c r="D30" s="530"/>
      <c r="E30" s="530"/>
      <c r="F30" s="530"/>
      <c r="G30" s="530"/>
      <c r="H30" s="530"/>
      <c r="I30" s="530"/>
    </row>
    <row r="31" spans="1:16" s="443" customFormat="1">
      <c r="A31" s="133" t="s">
        <v>403</v>
      </c>
      <c r="B31" s="634" t="str">
        <f>Title!B11</f>
        <v>30/10/2017</v>
      </c>
      <c r="C31" s="634"/>
      <c r="D31" s="634"/>
      <c r="E31" s="634"/>
      <c r="F31" s="634"/>
      <c r="G31" s="634"/>
      <c r="H31" s="634"/>
      <c r="I31" s="531"/>
    </row>
    <row r="32" spans="1:16" s="443" customFormat="1">
      <c r="A32" s="133"/>
      <c r="B32" s="634"/>
      <c r="C32" s="634"/>
      <c r="D32" s="634"/>
      <c r="E32" s="634"/>
      <c r="F32" s="634"/>
      <c r="G32" s="531"/>
      <c r="H32" s="531"/>
      <c r="I32" s="531"/>
    </row>
    <row r="33" spans="1:9" s="443" customFormat="1">
      <c r="A33" s="135" t="s">
        <v>889</v>
      </c>
      <c r="B33" s="674" t="s">
        <v>421</v>
      </c>
      <c r="C33" s="674"/>
      <c r="D33" s="674"/>
      <c r="E33" s="674"/>
      <c r="F33" s="674"/>
      <c r="G33" s="531"/>
      <c r="H33" s="531"/>
      <c r="I33" s="531"/>
    </row>
    <row r="34" spans="1:9" s="443" customFormat="1">
      <c r="A34" s="135"/>
      <c r="B34" s="666"/>
      <c r="C34" s="666"/>
      <c r="D34" s="666"/>
      <c r="E34" s="666"/>
      <c r="F34" s="666"/>
      <c r="G34" s="666"/>
      <c r="H34" s="666"/>
      <c r="I34" s="666"/>
    </row>
    <row r="35" spans="1:9" s="443" customFormat="1">
      <c r="A35" s="135" t="s">
        <v>408</v>
      </c>
      <c r="B35" s="635" t="s">
        <v>409</v>
      </c>
      <c r="C35" s="635"/>
      <c r="D35" s="635"/>
      <c r="E35" s="635"/>
      <c r="F35" s="635"/>
      <c r="G35" s="635"/>
      <c r="H35" s="635"/>
      <c r="I35" s="635"/>
    </row>
    <row r="36" spans="1:9" s="443" customFormat="1" ht="15.95" customHeight="1">
      <c r="A36" s="137"/>
    </row>
    <row r="37" spans="1:9" s="443" customFormat="1">
      <c r="A37" s="137"/>
      <c r="B37" s="635"/>
      <c r="C37" s="635"/>
      <c r="D37" s="635"/>
      <c r="E37" s="635"/>
      <c r="F37" s="635"/>
      <c r="G37" s="635"/>
      <c r="H37" s="635"/>
      <c r="I37" s="635"/>
    </row>
    <row r="38" spans="1:9" s="443" customFormat="1">
      <c r="A38" s="137"/>
      <c r="B38" s="635"/>
      <c r="C38" s="635"/>
      <c r="D38" s="635"/>
      <c r="E38" s="635"/>
      <c r="F38" s="635"/>
      <c r="G38" s="635"/>
      <c r="H38" s="635"/>
      <c r="I38" s="635"/>
    </row>
    <row r="39" spans="1:9" s="443" customFormat="1">
      <c r="A39" s="137"/>
      <c r="B39" s="635"/>
      <c r="C39" s="635"/>
      <c r="D39" s="635"/>
      <c r="E39" s="635"/>
      <c r="F39" s="635"/>
      <c r="G39" s="635"/>
      <c r="H39" s="635"/>
      <c r="I39" s="635"/>
    </row>
    <row r="40" spans="1:9" s="443" customFormat="1">
      <c r="A40" s="137"/>
      <c r="B40" s="635"/>
      <c r="C40" s="635"/>
      <c r="D40" s="635"/>
      <c r="E40" s="635"/>
      <c r="F40" s="635"/>
      <c r="G40" s="635"/>
      <c r="H40" s="635"/>
      <c r="I40" s="635"/>
    </row>
    <row r="41" spans="1:9" s="443" customFormat="1">
      <c r="A41" s="137"/>
      <c r="B41" s="635"/>
      <c r="C41" s="635"/>
      <c r="D41" s="635"/>
      <c r="E41" s="635"/>
      <c r="F41" s="635"/>
      <c r="G41" s="635"/>
      <c r="H41" s="635"/>
      <c r="I41" s="635"/>
    </row>
    <row r="42" spans="1:9" s="443" customFormat="1">
      <c r="A42" s="137"/>
      <c r="B42" s="635"/>
      <c r="C42" s="635"/>
      <c r="D42" s="635"/>
      <c r="E42" s="635"/>
      <c r="F42" s="635"/>
      <c r="G42" s="635"/>
      <c r="H42" s="635"/>
      <c r="I42" s="635"/>
    </row>
    <row r="43" spans="1:9" s="443" customFormat="1">
      <c r="A43" s="310"/>
      <c r="B43" s="348"/>
      <c r="C43" s="310"/>
      <c r="D43" s="531"/>
      <c r="E43" s="531"/>
      <c r="F43" s="531"/>
      <c r="G43" s="531"/>
      <c r="H43" s="531"/>
      <c r="I43" s="531"/>
    </row>
    <row r="44" spans="1:9" s="443" customFormat="1">
      <c r="A44" s="310"/>
      <c r="B44" s="348"/>
      <c r="C44" s="310"/>
      <c r="D44" s="531"/>
      <c r="E44" s="531"/>
      <c r="F44" s="531"/>
      <c r="G44" s="531"/>
      <c r="H44" s="531"/>
      <c r="I44" s="531"/>
    </row>
    <row r="45" spans="1:9" s="443" customFormat="1">
      <c r="A45" s="310"/>
      <c r="B45" s="348"/>
      <c r="C45" s="310"/>
      <c r="D45" s="531"/>
      <c r="E45" s="531"/>
      <c r="F45" s="531"/>
      <c r="G45" s="531"/>
      <c r="H45" s="531"/>
      <c r="I45" s="531"/>
    </row>
    <row r="46" spans="1:9" s="443" customFormat="1">
      <c r="A46" s="310"/>
      <c r="B46" s="348"/>
      <c r="C46" s="310"/>
      <c r="D46" s="531"/>
      <c r="E46" s="531"/>
      <c r="F46" s="531"/>
      <c r="G46" s="531"/>
      <c r="H46" s="531"/>
      <c r="I46" s="531"/>
    </row>
    <row r="47" spans="1:9" s="443" customFormat="1">
      <c r="A47" s="310"/>
      <c r="B47" s="348"/>
      <c r="C47" s="310"/>
      <c r="D47" s="531"/>
      <c r="E47" s="531"/>
      <c r="F47" s="531"/>
      <c r="G47" s="531"/>
      <c r="H47" s="531"/>
      <c r="I47" s="531"/>
    </row>
    <row r="48" spans="1:9" s="443" customFormat="1">
      <c r="A48" s="310"/>
      <c r="B48" s="348"/>
      <c r="C48" s="310"/>
      <c r="D48" s="531"/>
      <c r="E48" s="531"/>
      <c r="F48" s="531"/>
      <c r="G48" s="531"/>
      <c r="H48" s="531"/>
      <c r="I48" s="531"/>
    </row>
    <row r="49" spans="1:9" s="443" customFormat="1">
      <c r="A49" s="310"/>
      <c r="B49" s="348"/>
      <c r="C49" s="310"/>
      <c r="D49" s="531"/>
      <c r="E49" s="531"/>
      <c r="F49" s="531"/>
      <c r="G49" s="531"/>
      <c r="H49" s="531"/>
      <c r="I49" s="531"/>
    </row>
    <row r="50" spans="1:9" s="443" customFormat="1">
      <c r="A50" s="310"/>
      <c r="B50" s="348"/>
      <c r="C50" s="310"/>
      <c r="D50" s="531"/>
      <c r="E50" s="531"/>
      <c r="F50" s="531"/>
      <c r="G50" s="531"/>
      <c r="H50" s="531"/>
      <c r="I50" s="531"/>
    </row>
    <row r="51" spans="1:9" s="443" customFormat="1">
      <c r="A51" s="310"/>
      <c r="B51" s="348"/>
      <c r="C51" s="310"/>
      <c r="D51" s="531"/>
      <c r="E51" s="531"/>
      <c r="F51" s="531"/>
      <c r="G51" s="531"/>
      <c r="H51" s="531"/>
      <c r="I51" s="531"/>
    </row>
    <row r="52" spans="1:9" s="443" customFormat="1">
      <c r="A52" s="310"/>
      <c r="B52" s="348"/>
      <c r="C52" s="310"/>
      <c r="D52" s="531"/>
      <c r="E52" s="531"/>
      <c r="F52" s="531"/>
      <c r="G52" s="531"/>
      <c r="H52" s="531"/>
      <c r="I52" s="531"/>
    </row>
    <row r="53" spans="1:9" s="443" customFormat="1">
      <c r="A53" s="310"/>
      <c r="B53" s="348"/>
      <c r="C53" s="310"/>
      <c r="D53" s="531"/>
      <c r="E53" s="531"/>
      <c r="F53" s="531"/>
      <c r="G53" s="531"/>
      <c r="H53" s="531"/>
      <c r="I53" s="531"/>
    </row>
    <row r="54" spans="1:9" s="443" customFormat="1">
      <c r="A54" s="310"/>
      <c r="B54" s="348"/>
      <c r="C54" s="310"/>
      <c r="D54" s="531"/>
      <c r="E54" s="531"/>
      <c r="F54" s="531"/>
      <c r="G54" s="531"/>
      <c r="H54" s="531"/>
      <c r="I54" s="531"/>
    </row>
    <row r="55" spans="1:9" s="443" customFormat="1">
      <c r="A55" s="310"/>
      <c r="B55" s="348"/>
      <c r="C55" s="310"/>
      <c r="D55" s="531"/>
      <c r="E55" s="531"/>
      <c r="F55" s="531"/>
      <c r="G55" s="531"/>
      <c r="H55" s="531"/>
      <c r="I55" s="531"/>
    </row>
    <row r="56" spans="1:9" s="443" customFormat="1">
      <c r="A56" s="310"/>
      <c r="B56" s="348"/>
      <c r="C56" s="310"/>
      <c r="D56" s="531"/>
      <c r="E56" s="531"/>
      <c r="F56" s="531"/>
      <c r="G56" s="531"/>
      <c r="H56" s="531"/>
      <c r="I56" s="531"/>
    </row>
    <row r="57" spans="1:9" s="443" customFormat="1">
      <c r="A57" s="310"/>
      <c r="B57" s="348"/>
      <c r="C57" s="310"/>
      <c r="D57" s="531"/>
      <c r="E57" s="531"/>
      <c r="F57" s="531"/>
      <c r="G57" s="531"/>
      <c r="H57" s="531"/>
      <c r="I57" s="531"/>
    </row>
    <row r="58" spans="1:9" s="443" customFormat="1">
      <c r="A58" s="310"/>
      <c r="B58" s="348"/>
      <c r="C58" s="310"/>
      <c r="D58" s="531"/>
      <c r="E58" s="531"/>
      <c r="F58" s="531"/>
      <c r="G58" s="531"/>
      <c r="H58" s="531"/>
      <c r="I58" s="531"/>
    </row>
    <row r="59" spans="1:9" s="443" customFormat="1">
      <c r="A59" s="310"/>
      <c r="B59" s="348"/>
      <c r="C59" s="310"/>
      <c r="D59" s="531"/>
      <c r="E59" s="531"/>
      <c r="F59" s="531"/>
      <c r="G59" s="531"/>
      <c r="H59" s="531"/>
      <c r="I59" s="531"/>
    </row>
    <row r="60" spans="1:9" s="443" customFormat="1">
      <c r="A60" s="310"/>
      <c r="B60" s="348"/>
      <c r="C60" s="310"/>
      <c r="D60" s="531"/>
      <c r="E60" s="531"/>
      <c r="F60" s="531"/>
      <c r="G60" s="531"/>
      <c r="H60" s="531"/>
      <c r="I60" s="531"/>
    </row>
    <row r="61" spans="1:9" s="443" customFormat="1">
      <c r="A61" s="310"/>
      <c r="B61" s="348"/>
      <c r="C61" s="310"/>
      <c r="D61" s="531"/>
      <c r="E61" s="531"/>
      <c r="F61" s="531"/>
      <c r="G61" s="531"/>
      <c r="H61" s="531"/>
      <c r="I61" s="531"/>
    </row>
    <row r="62" spans="1:9" s="443" customFormat="1">
      <c r="A62" s="310"/>
      <c r="B62" s="348"/>
      <c r="C62" s="310"/>
      <c r="D62" s="531"/>
      <c r="E62" s="531"/>
      <c r="F62" s="531"/>
      <c r="G62" s="531"/>
      <c r="H62" s="531"/>
      <c r="I62" s="531"/>
    </row>
    <row r="63" spans="1:9" s="443" customFormat="1">
      <c r="A63" s="310"/>
      <c r="B63" s="348"/>
      <c r="C63" s="310"/>
      <c r="D63" s="531"/>
      <c r="E63" s="531"/>
      <c r="F63" s="531"/>
      <c r="G63" s="531"/>
      <c r="H63" s="531"/>
      <c r="I63" s="531"/>
    </row>
    <row r="64" spans="1:9" s="443" customFormat="1">
      <c r="A64" s="310"/>
      <c r="B64" s="348"/>
      <c r="C64" s="310"/>
      <c r="D64" s="531"/>
      <c r="E64" s="531"/>
      <c r="F64" s="531"/>
      <c r="G64" s="531"/>
      <c r="H64" s="531"/>
      <c r="I64" s="531"/>
    </row>
    <row r="65" spans="1:9" s="443" customFormat="1">
      <c r="A65" s="310"/>
      <c r="B65" s="348"/>
      <c r="C65" s="310"/>
      <c r="D65" s="531"/>
      <c r="E65" s="531"/>
      <c r="F65" s="531"/>
      <c r="G65" s="531"/>
      <c r="H65" s="531"/>
      <c r="I65" s="531"/>
    </row>
    <row r="66" spans="1:9" s="443" customFormat="1">
      <c r="A66" s="310"/>
      <c r="B66" s="348"/>
      <c r="C66" s="310"/>
      <c r="D66" s="531"/>
      <c r="E66" s="531"/>
      <c r="F66" s="531"/>
      <c r="G66" s="531"/>
      <c r="H66" s="531"/>
      <c r="I66" s="531"/>
    </row>
    <row r="67" spans="1:9" s="443" customFormat="1">
      <c r="A67" s="310"/>
      <c r="B67" s="348"/>
      <c r="C67" s="310"/>
      <c r="D67" s="531"/>
      <c r="E67" s="531"/>
      <c r="F67" s="531"/>
      <c r="G67" s="531"/>
      <c r="H67" s="531"/>
      <c r="I67" s="531"/>
    </row>
    <row r="68" spans="1:9" s="443" customFormat="1">
      <c r="A68" s="310"/>
      <c r="B68" s="348"/>
      <c r="C68" s="310"/>
      <c r="D68" s="531"/>
      <c r="E68" s="531"/>
      <c r="F68" s="531"/>
      <c r="G68" s="531"/>
      <c r="H68" s="531"/>
      <c r="I68" s="531"/>
    </row>
    <row r="69" spans="1:9" s="443" customFormat="1">
      <c r="A69" s="310"/>
      <c r="B69" s="348"/>
      <c r="C69" s="310"/>
      <c r="D69" s="531"/>
      <c r="E69" s="531"/>
      <c r="F69" s="531"/>
      <c r="G69" s="531"/>
      <c r="H69" s="531"/>
      <c r="I69" s="531"/>
    </row>
    <row r="70" spans="1:9" s="443" customFormat="1">
      <c r="A70" s="310"/>
      <c r="B70" s="348"/>
      <c r="C70" s="310"/>
      <c r="D70" s="531"/>
      <c r="E70" s="531"/>
      <c r="F70" s="531"/>
      <c r="G70" s="531"/>
      <c r="H70" s="531"/>
      <c r="I70" s="531"/>
    </row>
    <row r="71" spans="1:9" s="443" customFormat="1">
      <c r="A71" s="310"/>
      <c r="B71" s="348"/>
      <c r="C71" s="310"/>
      <c r="D71" s="531"/>
      <c r="E71" s="531"/>
      <c r="F71" s="531"/>
      <c r="G71" s="531"/>
      <c r="H71" s="531"/>
      <c r="I71" s="531"/>
    </row>
    <row r="72" spans="1:9" s="443" customFormat="1">
      <c r="A72" s="310"/>
      <c r="B72" s="348"/>
      <c r="C72" s="310"/>
      <c r="D72" s="531"/>
      <c r="E72" s="531"/>
      <c r="F72" s="531"/>
      <c r="G72" s="531"/>
      <c r="H72" s="531"/>
      <c r="I72" s="531"/>
    </row>
    <row r="73" spans="1:9" s="443" customFormat="1">
      <c r="A73" s="310"/>
      <c r="B73" s="348"/>
      <c r="C73" s="310"/>
      <c r="D73" s="531"/>
      <c r="E73" s="531"/>
      <c r="F73" s="531"/>
      <c r="G73" s="531"/>
      <c r="H73" s="531"/>
      <c r="I73" s="531"/>
    </row>
    <row r="74" spans="1:9" s="443" customFormat="1">
      <c r="A74" s="310"/>
      <c r="B74" s="348"/>
      <c r="C74" s="310"/>
      <c r="D74" s="531"/>
      <c r="E74" s="531"/>
      <c r="F74" s="531"/>
      <c r="G74" s="531"/>
      <c r="H74" s="531"/>
      <c r="I74" s="531"/>
    </row>
    <row r="75" spans="1:9" s="443" customFormat="1">
      <c r="A75" s="310"/>
      <c r="B75" s="348"/>
      <c r="C75" s="310"/>
      <c r="D75" s="531"/>
      <c r="E75" s="531"/>
      <c r="F75" s="531"/>
      <c r="G75" s="531"/>
      <c r="H75" s="531"/>
      <c r="I75" s="531"/>
    </row>
    <row r="76" spans="1:9" s="443" customFormat="1">
      <c r="A76" s="310"/>
      <c r="B76" s="348"/>
      <c r="C76" s="310"/>
      <c r="D76" s="531"/>
      <c r="E76" s="531"/>
      <c r="F76" s="531"/>
      <c r="G76" s="531"/>
      <c r="H76" s="531"/>
      <c r="I76" s="531"/>
    </row>
    <row r="77" spans="1:9" s="443" customFormat="1">
      <c r="A77" s="310"/>
      <c r="B77" s="348"/>
      <c r="C77" s="310"/>
      <c r="D77" s="531"/>
      <c r="E77" s="531"/>
      <c r="F77" s="531"/>
      <c r="G77" s="531"/>
      <c r="H77" s="531"/>
      <c r="I77" s="531"/>
    </row>
    <row r="78" spans="1:9" s="443" customFormat="1">
      <c r="A78" s="310"/>
      <c r="B78" s="348"/>
      <c r="C78" s="310"/>
      <c r="D78" s="531"/>
      <c r="E78" s="531"/>
      <c r="F78" s="531"/>
      <c r="G78" s="531"/>
      <c r="H78" s="531"/>
      <c r="I78" s="531"/>
    </row>
    <row r="79" spans="1:9" s="443" customFormat="1">
      <c r="A79" s="310"/>
      <c r="B79" s="348"/>
      <c r="C79" s="310"/>
      <c r="D79" s="531"/>
      <c r="E79" s="531"/>
      <c r="F79" s="531"/>
      <c r="G79" s="531"/>
      <c r="H79" s="531"/>
      <c r="I79" s="531"/>
    </row>
    <row r="80" spans="1:9" s="443" customFormat="1">
      <c r="A80" s="310"/>
      <c r="B80" s="348"/>
      <c r="C80" s="310"/>
      <c r="D80" s="531"/>
      <c r="E80" s="531"/>
      <c r="F80" s="531"/>
      <c r="G80" s="531"/>
      <c r="H80" s="531"/>
      <c r="I80" s="531"/>
    </row>
    <row r="81" spans="1:9" s="443" customFormat="1">
      <c r="A81" s="310"/>
      <c r="B81" s="348"/>
      <c r="C81" s="310"/>
      <c r="D81" s="531"/>
      <c r="E81" s="531"/>
      <c r="F81" s="531"/>
      <c r="G81" s="531"/>
      <c r="H81" s="531"/>
      <c r="I81" s="531"/>
    </row>
    <row r="82" spans="1:9" s="443" customFormat="1">
      <c r="A82" s="310"/>
      <c r="B82" s="348"/>
      <c r="C82" s="310"/>
      <c r="D82" s="531"/>
      <c r="E82" s="531"/>
      <c r="F82" s="531"/>
      <c r="G82" s="531"/>
      <c r="H82" s="531"/>
      <c r="I82" s="531"/>
    </row>
    <row r="83" spans="1:9" s="443" customFormat="1">
      <c r="A83" s="310"/>
      <c r="B83" s="348"/>
      <c r="C83" s="310"/>
      <c r="D83" s="531"/>
      <c r="E83" s="531"/>
      <c r="F83" s="531"/>
      <c r="G83" s="531"/>
      <c r="H83" s="531"/>
      <c r="I83" s="531"/>
    </row>
    <row r="84" spans="1:9" s="443" customFormat="1">
      <c r="A84" s="310"/>
      <c r="B84" s="348"/>
      <c r="C84" s="310"/>
      <c r="D84" s="531"/>
      <c r="E84" s="531"/>
      <c r="F84" s="531"/>
      <c r="G84" s="531"/>
      <c r="H84" s="531"/>
      <c r="I84" s="531"/>
    </row>
    <row r="85" spans="1:9" s="443" customFormat="1">
      <c r="A85" s="310"/>
      <c r="B85" s="348"/>
      <c r="C85" s="310"/>
      <c r="D85" s="531"/>
      <c r="E85" s="531"/>
      <c r="F85" s="531"/>
      <c r="G85" s="531"/>
      <c r="H85" s="531"/>
      <c r="I85" s="531"/>
    </row>
    <row r="86" spans="1:9" s="443" customFormat="1">
      <c r="A86" s="310"/>
      <c r="B86" s="348"/>
      <c r="C86" s="310"/>
      <c r="D86" s="531"/>
      <c r="E86" s="531"/>
      <c r="F86" s="531"/>
      <c r="G86" s="531"/>
      <c r="H86" s="531"/>
      <c r="I86" s="531"/>
    </row>
    <row r="87" spans="1:9" s="443" customFormat="1">
      <c r="A87" s="310"/>
      <c r="B87" s="348"/>
      <c r="C87" s="310"/>
      <c r="D87" s="531"/>
      <c r="E87" s="531"/>
      <c r="F87" s="531"/>
      <c r="G87" s="531"/>
      <c r="H87" s="531"/>
      <c r="I87" s="531"/>
    </row>
    <row r="88" spans="1:9" s="443" customFormat="1">
      <c r="A88" s="310"/>
      <c r="B88" s="348"/>
      <c r="C88" s="310"/>
      <c r="D88" s="531"/>
      <c r="E88" s="531"/>
      <c r="F88" s="531"/>
      <c r="G88" s="531"/>
      <c r="H88" s="531"/>
      <c r="I88" s="531"/>
    </row>
    <row r="89" spans="1:9" s="443" customFormat="1">
      <c r="A89" s="310"/>
      <c r="B89" s="348"/>
      <c r="C89" s="310"/>
      <c r="D89" s="531"/>
      <c r="E89" s="531"/>
      <c r="F89" s="531"/>
      <c r="G89" s="531"/>
      <c r="H89" s="531"/>
      <c r="I89" s="531"/>
    </row>
    <row r="90" spans="1:9" s="443" customFormat="1">
      <c r="A90" s="310"/>
      <c r="B90" s="348"/>
      <c r="C90" s="310"/>
      <c r="D90" s="531"/>
      <c r="E90" s="531"/>
      <c r="F90" s="531"/>
      <c r="G90" s="531"/>
      <c r="H90" s="531"/>
      <c r="I90" s="531"/>
    </row>
    <row r="91" spans="1:9" s="443" customFormat="1">
      <c r="A91" s="310"/>
      <c r="B91" s="348"/>
      <c r="C91" s="310"/>
      <c r="D91" s="531"/>
      <c r="E91" s="531"/>
      <c r="F91" s="531"/>
      <c r="G91" s="531"/>
      <c r="H91" s="531"/>
      <c r="I91" s="531"/>
    </row>
    <row r="92" spans="1:9" s="443" customFormat="1">
      <c r="A92" s="310"/>
      <c r="B92" s="348"/>
      <c r="C92" s="310"/>
      <c r="D92" s="531"/>
      <c r="E92" s="531"/>
      <c r="F92" s="531"/>
      <c r="G92" s="531"/>
      <c r="H92" s="531"/>
      <c r="I92" s="531"/>
    </row>
    <row r="93" spans="1:9" s="443" customFormat="1">
      <c r="A93" s="310"/>
      <c r="B93" s="348"/>
      <c r="C93" s="310"/>
      <c r="D93" s="531"/>
      <c r="E93" s="531"/>
      <c r="F93" s="531"/>
      <c r="G93" s="531"/>
      <c r="H93" s="531"/>
      <c r="I93" s="531"/>
    </row>
    <row r="94" spans="1:9" s="443" customFormat="1">
      <c r="A94" s="310"/>
      <c r="B94" s="348"/>
      <c r="C94" s="310"/>
      <c r="D94" s="531"/>
      <c r="E94" s="531"/>
      <c r="F94" s="531"/>
      <c r="G94" s="531"/>
      <c r="H94" s="531"/>
      <c r="I94" s="531"/>
    </row>
    <row r="95" spans="1:9" s="443" customFormat="1">
      <c r="A95" s="310"/>
      <c r="B95" s="348"/>
      <c r="C95" s="310"/>
      <c r="D95" s="531"/>
      <c r="E95" s="531"/>
      <c r="F95" s="531"/>
      <c r="G95" s="531"/>
      <c r="H95" s="531"/>
      <c r="I95" s="531"/>
    </row>
    <row r="96" spans="1:9" s="443" customFormat="1">
      <c r="A96" s="310"/>
      <c r="B96" s="348"/>
      <c r="C96" s="310"/>
      <c r="D96" s="531"/>
      <c r="E96" s="531"/>
      <c r="F96" s="531"/>
      <c r="G96" s="531"/>
      <c r="H96" s="531"/>
      <c r="I96" s="531"/>
    </row>
    <row r="97" spans="1:9" s="443" customFormat="1">
      <c r="A97" s="310"/>
      <c r="B97" s="348"/>
      <c r="C97" s="310"/>
      <c r="D97" s="531"/>
      <c r="E97" s="531"/>
      <c r="F97" s="531"/>
      <c r="G97" s="531"/>
      <c r="H97" s="531"/>
      <c r="I97" s="531"/>
    </row>
    <row r="98" spans="1:9" s="443" customFormat="1">
      <c r="A98" s="310"/>
      <c r="B98" s="348"/>
      <c r="C98" s="310"/>
      <c r="D98" s="531"/>
      <c r="E98" s="531"/>
      <c r="F98" s="531"/>
      <c r="G98" s="531"/>
      <c r="H98" s="531"/>
      <c r="I98" s="531"/>
    </row>
    <row r="99" spans="1:9" s="443" customFormat="1">
      <c r="A99" s="310"/>
      <c r="B99" s="348"/>
      <c r="C99" s="310"/>
      <c r="D99" s="531"/>
      <c r="E99" s="531"/>
      <c r="F99" s="531"/>
      <c r="G99" s="531"/>
      <c r="H99" s="531"/>
      <c r="I99" s="531"/>
    </row>
    <row r="100" spans="1:9" s="443" customFormat="1">
      <c r="A100" s="310"/>
      <c r="B100" s="348"/>
      <c r="C100" s="310"/>
      <c r="D100" s="531"/>
      <c r="E100" s="531"/>
      <c r="F100" s="531"/>
      <c r="G100" s="531"/>
      <c r="H100" s="531"/>
      <c r="I100" s="531"/>
    </row>
    <row r="101" spans="1:9" s="443" customFormat="1">
      <c r="A101" s="310"/>
      <c r="B101" s="348"/>
      <c r="C101" s="310"/>
      <c r="D101" s="531"/>
      <c r="E101" s="531"/>
      <c r="F101" s="531"/>
      <c r="G101" s="531"/>
      <c r="H101" s="531"/>
      <c r="I101" s="531"/>
    </row>
    <row r="102" spans="1:9" s="443" customFormat="1">
      <c r="A102" s="310"/>
      <c r="B102" s="348"/>
      <c r="C102" s="310"/>
      <c r="D102" s="531"/>
      <c r="E102" s="531"/>
      <c r="F102" s="531"/>
      <c r="G102" s="531"/>
      <c r="H102" s="531"/>
      <c r="I102" s="531"/>
    </row>
    <row r="103" spans="1:9" s="443" customFormat="1">
      <c r="A103" s="310"/>
      <c r="B103" s="348"/>
      <c r="C103" s="310"/>
      <c r="D103" s="531"/>
      <c r="E103" s="531"/>
      <c r="F103" s="531"/>
      <c r="G103" s="531"/>
      <c r="H103" s="531"/>
      <c r="I103" s="531"/>
    </row>
    <row r="104" spans="1:9" s="443" customFormat="1">
      <c r="A104" s="310"/>
      <c r="B104" s="348"/>
      <c r="C104" s="310"/>
      <c r="D104" s="531"/>
      <c r="E104" s="531"/>
      <c r="F104" s="531"/>
      <c r="G104" s="531"/>
      <c r="H104" s="531"/>
      <c r="I104" s="531"/>
    </row>
    <row r="105" spans="1:9" s="443" customFormat="1">
      <c r="A105" s="310"/>
      <c r="B105" s="348"/>
      <c r="C105" s="310"/>
      <c r="D105" s="531"/>
      <c r="E105" s="531"/>
      <c r="F105" s="531"/>
      <c r="G105" s="531"/>
      <c r="H105" s="531"/>
      <c r="I105" s="531"/>
    </row>
    <row r="106" spans="1:9" s="443" customFormat="1">
      <c r="A106" s="310"/>
      <c r="B106" s="348"/>
      <c r="C106" s="310"/>
      <c r="D106" s="531"/>
      <c r="E106" s="531"/>
      <c r="F106" s="531"/>
      <c r="G106" s="531"/>
      <c r="H106" s="531"/>
      <c r="I106" s="531"/>
    </row>
    <row r="107" spans="1:9" s="443" customFormat="1">
      <c r="A107" s="310"/>
      <c r="B107" s="348"/>
      <c r="C107" s="310"/>
      <c r="D107" s="531"/>
      <c r="E107" s="531"/>
      <c r="F107" s="531"/>
      <c r="G107" s="531"/>
      <c r="H107" s="531"/>
      <c r="I107" s="531"/>
    </row>
    <row r="108" spans="1:9" s="443" customFormat="1">
      <c r="A108" s="310"/>
      <c r="B108" s="348"/>
      <c r="C108" s="310"/>
      <c r="D108" s="531"/>
      <c r="E108" s="531"/>
      <c r="F108" s="531"/>
      <c r="G108" s="531"/>
      <c r="H108" s="531"/>
      <c r="I108" s="531"/>
    </row>
    <row r="109" spans="1:9" s="443" customFormat="1">
      <c r="A109" s="310"/>
      <c r="B109" s="348"/>
      <c r="C109" s="310"/>
      <c r="D109" s="531"/>
      <c r="E109" s="531"/>
      <c r="F109" s="531"/>
      <c r="G109" s="531"/>
      <c r="H109" s="531"/>
      <c r="I109" s="531"/>
    </row>
    <row r="110" spans="1:9" s="443" customFormat="1">
      <c r="A110" s="310"/>
      <c r="B110" s="348"/>
      <c r="C110" s="310"/>
      <c r="D110" s="531"/>
      <c r="E110" s="531"/>
      <c r="F110" s="531"/>
      <c r="G110" s="531"/>
      <c r="H110" s="531"/>
      <c r="I110" s="531"/>
    </row>
    <row r="111" spans="1:9" s="443" customFormat="1">
      <c r="A111" s="310"/>
      <c r="B111" s="348"/>
      <c r="C111" s="310"/>
      <c r="D111" s="531"/>
      <c r="E111" s="531"/>
      <c r="F111" s="531"/>
      <c r="G111" s="531"/>
      <c r="H111" s="531"/>
      <c r="I111" s="531"/>
    </row>
    <row r="112" spans="1:9" s="443" customFormat="1">
      <c r="A112" s="310"/>
      <c r="B112" s="348"/>
      <c r="C112" s="310"/>
      <c r="D112" s="531"/>
      <c r="E112" s="531"/>
      <c r="F112" s="531"/>
      <c r="G112" s="531"/>
      <c r="H112" s="531"/>
      <c r="I112" s="531"/>
    </row>
    <row r="113" spans="1:9" s="443" customFormat="1">
      <c r="A113" s="310"/>
      <c r="B113" s="348"/>
      <c r="C113" s="310"/>
      <c r="D113" s="531"/>
      <c r="E113" s="531"/>
      <c r="F113" s="531"/>
      <c r="G113" s="531"/>
      <c r="H113" s="531"/>
      <c r="I113" s="531"/>
    </row>
    <row r="114" spans="1:9" s="443" customFormat="1">
      <c r="A114" s="310"/>
      <c r="B114" s="348"/>
      <c r="C114" s="310"/>
      <c r="D114" s="531"/>
      <c r="E114" s="531"/>
      <c r="F114" s="531"/>
      <c r="G114" s="531"/>
      <c r="H114" s="531"/>
      <c r="I114" s="531"/>
    </row>
    <row r="115" spans="1:9" s="443" customFormat="1">
      <c r="A115" s="310"/>
      <c r="B115" s="348"/>
      <c r="C115" s="310"/>
      <c r="D115" s="531"/>
      <c r="E115" s="531"/>
      <c r="F115" s="531"/>
      <c r="G115" s="531"/>
      <c r="H115" s="531"/>
      <c r="I115" s="531"/>
    </row>
    <row r="116" spans="1:9" s="443" customFormat="1">
      <c r="A116" s="310"/>
      <c r="B116" s="348"/>
      <c r="C116" s="310"/>
      <c r="D116" s="531"/>
      <c r="E116" s="531"/>
      <c r="F116" s="531"/>
      <c r="G116" s="531"/>
      <c r="H116" s="531"/>
      <c r="I116" s="531"/>
    </row>
    <row r="117" spans="1:9" s="443" customFormat="1">
      <c r="A117" s="310"/>
      <c r="B117" s="348"/>
      <c r="C117" s="310"/>
      <c r="D117" s="531"/>
      <c r="E117" s="531"/>
      <c r="F117" s="531"/>
      <c r="G117" s="531"/>
      <c r="H117" s="531"/>
      <c r="I117" s="531"/>
    </row>
    <row r="118" spans="1:9" s="443" customFormat="1">
      <c r="A118" s="310"/>
      <c r="B118" s="348"/>
      <c r="C118" s="310"/>
      <c r="D118" s="531"/>
      <c r="E118" s="531"/>
      <c r="F118" s="531"/>
      <c r="G118" s="531"/>
      <c r="H118" s="531"/>
      <c r="I118" s="531"/>
    </row>
    <row r="119" spans="1:9" s="443" customFormat="1">
      <c r="A119" s="310"/>
      <c r="B119" s="348"/>
      <c r="C119" s="310"/>
      <c r="D119" s="531"/>
      <c r="E119" s="531"/>
      <c r="F119" s="531"/>
      <c r="G119" s="531"/>
      <c r="H119" s="531"/>
      <c r="I119" s="531"/>
    </row>
    <row r="120" spans="1:9">
      <c r="D120" s="531"/>
      <c r="E120" s="531"/>
      <c r="F120" s="531"/>
      <c r="G120" s="531"/>
      <c r="H120" s="531"/>
      <c r="I120" s="531"/>
    </row>
    <row r="121" spans="1:9">
      <c r="D121" s="531"/>
      <c r="E121" s="531"/>
      <c r="F121" s="531"/>
      <c r="G121" s="531"/>
      <c r="H121" s="531"/>
      <c r="I121" s="531"/>
    </row>
    <row r="122" spans="1:9">
      <c r="D122" s="531"/>
      <c r="E122" s="531"/>
      <c r="F122" s="531"/>
      <c r="G122" s="531"/>
      <c r="H122" s="531"/>
      <c r="I122" s="531"/>
    </row>
    <row r="123" spans="1:9">
      <c r="D123" s="531"/>
      <c r="E123" s="531"/>
      <c r="F123" s="531"/>
      <c r="G123" s="531"/>
      <c r="H123" s="531"/>
      <c r="I123" s="531"/>
    </row>
    <row r="124" spans="1:9">
      <c r="D124" s="531"/>
      <c r="E124" s="531"/>
      <c r="F124" s="531"/>
      <c r="G124" s="531"/>
      <c r="H124" s="531"/>
      <c r="I124" s="531"/>
    </row>
    <row r="125" spans="1:9">
      <c r="D125" s="531"/>
      <c r="E125" s="531"/>
      <c r="F125" s="531"/>
      <c r="G125" s="531"/>
      <c r="H125" s="531"/>
      <c r="I125" s="531"/>
    </row>
    <row r="126" spans="1:9">
      <c r="D126" s="531"/>
      <c r="E126" s="531"/>
      <c r="F126" s="531"/>
      <c r="G126" s="531"/>
      <c r="H126" s="531"/>
      <c r="I126" s="531"/>
    </row>
    <row r="127" spans="1:9">
      <c r="D127" s="531"/>
      <c r="E127" s="531"/>
      <c r="F127" s="531"/>
      <c r="G127" s="531"/>
      <c r="H127" s="531"/>
      <c r="I127" s="531"/>
    </row>
    <row r="128" spans="1:9">
      <c r="D128" s="531"/>
      <c r="E128" s="531"/>
      <c r="F128" s="531"/>
      <c r="G128" s="531"/>
      <c r="H128" s="531"/>
      <c r="I128" s="531"/>
    </row>
    <row r="129" spans="4:9" s="310" customFormat="1">
      <c r="D129" s="531"/>
      <c r="E129" s="531"/>
      <c r="F129" s="531"/>
      <c r="G129" s="531"/>
      <c r="H129" s="531"/>
      <c r="I129" s="531"/>
    </row>
    <row r="130" spans="4:9" s="310" customFormat="1">
      <c r="D130" s="531"/>
      <c r="E130" s="531"/>
      <c r="F130" s="531"/>
      <c r="G130" s="531"/>
      <c r="H130" s="531"/>
      <c r="I130" s="531"/>
    </row>
    <row r="131" spans="4:9" s="310" customFormat="1">
      <c r="D131" s="531"/>
      <c r="E131" s="531"/>
      <c r="F131" s="531"/>
      <c r="G131" s="531"/>
      <c r="H131" s="531"/>
      <c r="I131" s="531"/>
    </row>
    <row r="132" spans="4:9" s="310" customFormat="1">
      <c r="D132" s="531"/>
      <c r="E132" s="531"/>
      <c r="F132" s="531"/>
      <c r="G132" s="531"/>
      <c r="H132" s="531"/>
      <c r="I132" s="531"/>
    </row>
    <row r="133" spans="4:9" s="310" customFormat="1">
      <c r="D133" s="531"/>
      <c r="E133" s="531"/>
      <c r="F133" s="531"/>
      <c r="G133" s="531"/>
      <c r="H133" s="531"/>
      <c r="I133" s="531"/>
    </row>
    <row r="134" spans="4:9" s="310" customFormat="1">
      <c r="D134" s="531"/>
      <c r="E134" s="531"/>
      <c r="F134" s="531"/>
      <c r="G134" s="531"/>
      <c r="H134" s="531"/>
      <c r="I134" s="531"/>
    </row>
    <row r="135" spans="4:9" s="310" customFormat="1">
      <c r="D135" s="531"/>
      <c r="E135" s="531"/>
      <c r="F135" s="531"/>
      <c r="G135" s="531"/>
      <c r="H135" s="531"/>
      <c r="I135" s="531"/>
    </row>
    <row r="136" spans="4:9" s="310" customFormat="1">
      <c r="D136" s="531"/>
      <c r="E136" s="531"/>
      <c r="F136" s="531"/>
      <c r="G136" s="531"/>
      <c r="H136" s="531"/>
      <c r="I136" s="531"/>
    </row>
    <row r="137" spans="4:9" s="310" customFormat="1">
      <c r="D137" s="531"/>
      <c r="E137" s="531"/>
      <c r="F137" s="531"/>
      <c r="G137" s="531"/>
      <c r="H137" s="531"/>
      <c r="I137" s="531"/>
    </row>
    <row r="138" spans="4:9" s="310" customFormat="1">
      <c r="D138" s="531"/>
      <c r="E138" s="531"/>
      <c r="F138" s="531"/>
      <c r="G138" s="531"/>
      <c r="H138" s="531"/>
      <c r="I138" s="531"/>
    </row>
    <row r="139" spans="4:9" s="310" customFormat="1">
      <c r="D139" s="531"/>
      <c r="E139" s="531"/>
      <c r="F139" s="531"/>
      <c r="G139" s="531"/>
      <c r="H139" s="531"/>
      <c r="I139" s="531"/>
    </row>
    <row r="140" spans="4:9" s="310" customFormat="1">
      <c r="D140" s="531"/>
      <c r="E140" s="531"/>
      <c r="F140" s="531"/>
      <c r="G140" s="531"/>
      <c r="H140" s="531"/>
      <c r="I140" s="531"/>
    </row>
    <row r="141" spans="4:9" s="310" customFormat="1">
      <c r="D141" s="531"/>
      <c r="E141" s="531"/>
      <c r="F141" s="531"/>
      <c r="G141" s="531"/>
      <c r="H141" s="531"/>
      <c r="I141" s="531"/>
    </row>
    <row r="142" spans="4:9" s="310" customFormat="1">
      <c r="D142" s="531"/>
      <c r="E142" s="531"/>
      <c r="F142" s="531"/>
      <c r="G142" s="531"/>
      <c r="H142" s="531"/>
      <c r="I142" s="531"/>
    </row>
    <row r="143" spans="4:9" s="310" customFormat="1">
      <c r="D143" s="531"/>
      <c r="E143" s="531"/>
      <c r="F143" s="531"/>
      <c r="G143" s="531"/>
      <c r="H143" s="531"/>
      <c r="I143" s="531"/>
    </row>
    <row r="144" spans="4:9" s="310" customFormat="1">
      <c r="D144" s="531"/>
      <c r="E144" s="531"/>
      <c r="F144" s="531"/>
      <c r="G144" s="531"/>
      <c r="H144" s="531"/>
      <c r="I144" s="531"/>
    </row>
    <row r="145" spans="4:9" s="310" customFormat="1">
      <c r="D145" s="531"/>
      <c r="E145" s="531"/>
      <c r="F145" s="531"/>
      <c r="G145" s="531"/>
      <c r="H145" s="531"/>
      <c r="I145" s="531"/>
    </row>
    <row r="146" spans="4:9" s="310" customFormat="1">
      <c r="D146" s="531"/>
      <c r="E146" s="531"/>
      <c r="F146" s="531"/>
      <c r="G146" s="531"/>
      <c r="H146" s="531"/>
      <c r="I146" s="531"/>
    </row>
    <row r="147" spans="4:9" s="310" customFormat="1">
      <c r="D147" s="531"/>
      <c r="E147" s="531"/>
      <c r="F147" s="531"/>
      <c r="G147" s="531"/>
      <c r="H147" s="531"/>
      <c r="I147" s="531"/>
    </row>
    <row r="148" spans="4:9" s="310" customFormat="1">
      <c r="D148" s="531"/>
      <c r="E148" s="531"/>
      <c r="F148" s="531"/>
      <c r="G148" s="531"/>
      <c r="H148" s="531"/>
      <c r="I148" s="531"/>
    </row>
    <row r="149" spans="4:9" s="310" customFormat="1">
      <c r="D149" s="531"/>
      <c r="E149" s="531"/>
      <c r="F149" s="531"/>
      <c r="G149" s="531"/>
      <c r="H149" s="531"/>
      <c r="I149" s="531"/>
    </row>
    <row r="150" spans="4:9" s="310" customFormat="1">
      <c r="D150" s="531"/>
      <c r="E150" s="531"/>
      <c r="F150" s="531"/>
      <c r="G150" s="531"/>
      <c r="H150" s="531"/>
      <c r="I150" s="531"/>
    </row>
    <row r="151" spans="4:9" s="310" customFormat="1">
      <c r="D151" s="531"/>
      <c r="E151" s="531"/>
      <c r="F151" s="531"/>
      <c r="G151" s="531"/>
      <c r="H151" s="531"/>
      <c r="I151" s="531"/>
    </row>
    <row r="152" spans="4:9" s="310" customFormat="1">
      <c r="D152" s="531"/>
      <c r="E152" s="531"/>
      <c r="F152" s="531"/>
      <c r="G152" s="531"/>
      <c r="H152" s="531"/>
      <c r="I152" s="531"/>
    </row>
    <row r="153" spans="4:9" s="310" customFormat="1">
      <c r="D153" s="531"/>
      <c r="E153" s="531"/>
      <c r="F153" s="531"/>
      <c r="G153" s="531"/>
      <c r="H153" s="531"/>
      <c r="I153" s="531"/>
    </row>
    <row r="154" spans="4:9" s="310" customFormat="1">
      <c r="D154" s="531"/>
      <c r="E154" s="531"/>
      <c r="F154" s="531"/>
      <c r="G154" s="531"/>
      <c r="H154" s="531"/>
      <c r="I154" s="531"/>
    </row>
    <row r="155" spans="4:9" s="310" customFormat="1">
      <c r="D155" s="531"/>
      <c r="E155" s="531"/>
      <c r="F155" s="531"/>
      <c r="G155" s="531"/>
      <c r="H155" s="531"/>
      <c r="I155" s="531"/>
    </row>
    <row r="156" spans="4:9" s="310" customFormat="1">
      <c r="D156" s="531"/>
      <c r="E156" s="531"/>
      <c r="F156" s="531"/>
      <c r="G156" s="531"/>
      <c r="H156" s="531"/>
      <c r="I156" s="531"/>
    </row>
    <row r="157" spans="4:9" s="310" customFormat="1">
      <c r="D157" s="531"/>
      <c r="E157" s="531"/>
      <c r="F157" s="531"/>
      <c r="G157" s="531"/>
      <c r="H157" s="531"/>
      <c r="I157" s="531"/>
    </row>
    <row r="158" spans="4:9" s="310" customFormat="1">
      <c r="D158" s="531"/>
      <c r="E158" s="531"/>
      <c r="F158" s="531"/>
      <c r="G158" s="531"/>
      <c r="H158" s="531"/>
      <c r="I158" s="531"/>
    </row>
    <row r="159" spans="4:9" s="310" customFormat="1">
      <c r="D159" s="531"/>
      <c r="E159" s="531"/>
      <c r="F159" s="531"/>
      <c r="G159" s="531"/>
      <c r="H159" s="531"/>
      <c r="I159" s="531"/>
    </row>
    <row r="160" spans="4:9" s="310" customFormat="1">
      <c r="D160" s="531"/>
      <c r="E160" s="531"/>
      <c r="F160" s="531"/>
      <c r="G160" s="531"/>
      <c r="H160" s="531"/>
      <c r="I160" s="531"/>
    </row>
    <row r="161" spans="4:9" s="310" customFormat="1">
      <c r="D161" s="531"/>
      <c r="E161" s="531"/>
      <c r="F161" s="531"/>
      <c r="G161" s="531"/>
      <c r="H161" s="531"/>
      <c r="I161" s="531"/>
    </row>
    <row r="162" spans="4:9" s="310" customFormat="1">
      <c r="D162" s="531"/>
      <c r="E162" s="531"/>
      <c r="F162" s="531"/>
      <c r="G162" s="531"/>
      <c r="H162" s="531"/>
      <c r="I162" s="531"/>
    </row>
    <row r="163" spans="4:9" s="310" customFormat="1">
      <c r="D163" s="531"/>
      <c r="E163" s="531"/>
      <c r="F163" s="531"/>
      <c r="G163" s="531"/>
      <c r="H163" s="531"/>
      <c r="I163" s="531"/>
    </row>
    <row r="164" spans="4:9" s="310" customFormat="1">
      <c r="D164" s="531"/>
      <c r="E164" s="531"/>
      <c r="F164" s="531"/>
      <c r="G164" s="531"/>
      <c r="H164" s="531"/>
      <c r="I164" s="531"/>
    </row>
    <row r="165" spans="4:9" s="310" customFormat="1">
      <c r="D165" s="531"/>
      <c r="E165" s="531"/>
      <c r="F165" s="531"/>
      <c r="G165" s="531"/>
      <c r="H165" s="531"/>
      <c r="I165" s="531"/>
    </row>
    <row r="166" spans="4:9" s="310" customFormat="1">
      <c r="D166" s="531"/>
      <c r="E166" s="531"/>
      <c r="F166" s="531"/>
      <c r="G166" s="531"/>
      <c r="H166" s="531"/>
      <c r="I166" s="531"/>
    </row>
    <row r="167" spans="4:9" s="310" customFormat="1">
      <c r="D167" s="531"/>
      <c r="E167" s="531"/>
      <c r="F167" s="531"/>
      <c r="G167" s="531"/>
      <c r="H167" s="531"/>
      <c r="I167" s="531"/>
    </row>
    <row r="168" spans="4:9" s="310" customFormat="1">
      <c r="D168" s="531"/>
      <c r="E168" s="531"/>
      <c r="F168" s="531"/>
      <c r="G168" s="531"/>
      <c r="H168" s="531"/>
      <c r="I168" s="531"/>
    </row>
    <row r="169" spans="4:9" s="310" customFormat="1">
      <c r="D169" s="531"/>
      <c r="E169" s="531"/>
      <c r="F169" s="531"/>
      <c r="G169" s="531"/>
      <c r="H169" s="531"/>
      <c r="I169" s="531"/>
    </row>
    <row r="170" spans="4:9" s="310" customFormat="1">
      <c r="D170" s="531"/>
      <c r="E170" s="531"/>
      <c r="F170" s="531"/>
      <c r="G170" s="531"/>
      <c r="H170" s="531"/>
      <c r="I170" s="531"/>
    </row>
    <row r="171" spans="4:9" s="310" customFormat="1">
      <c r="D171" s="531"/>
      <c r="E171" s="531"/>
      <c r="F171" s="531"/>
      <c r="G171" s="531"/>
      <c r="H171" s="531"/>
      <c r="I171" s="531"/>
    </row>
    <row r="172" spans="4:9" s="310" customFormat="1">
      <c r="D172" s="531"/>
      <c r="E172" s="531"/>
      <c r="F172" s="531"/>
      <c r="G172" s="531"/>
      <c r="H172" s="531"/>
      <c r="I172" s="531"/>
    </row>
    <row r="173" spans="4:9" s="310" customFormat="1">
      <c r="D173" s="531"/>
      <c r="E173" s="531"/>
      <c r="F173" s="531"/>
      <c r="G173" s="531"/>
      <c r="H173" s="531"/>
      <c r="I173" s="531"/>
    </row>
    <row r="174" spans="4:9" s="310" customFormat="1">
      <c r="D174" s="531"/>
      <c r="E174" s="531"/>
      <c r="F174" s="531"/>
      <c r="G174" s="531"/>
      <c r="H174" s="531"/>
      <c r="I174" s="531"/>
    </row>
    <row r="175" spans="4:9" s="310" customFormat="1">
      <c r="D175" s="531"/>
      <c r="E175" s="531"/>
      <c r="F175" s="531"/>
      <c r="G175" s="531"/>
      <c r="H175" s="531"/>
      <c r="I175" s="531"/>
    </row>
    <row r="176" spans="4:9" s="310" customFormat="1">
      <c r="D176" s="531"/>
      <c r="E176" s="531"/>
      <c r="F176" s="531"/>
      <c r="G176" s="531"/>
      <c r="H176" s="531"/>
      <c r="I176" s="531"/>
    </row>
    <row r="177" spans="4:9" s="310" customFormat="1">
      <c r="D177" s="531"/>
      <c r="E177" s="531"/>
      <c r="F177" s="531"/>
      <c r="G177" s="531"/>
      <c r="H177" s="531"/>
      <c r="I177" s="531"/>
    </row>
    <row r="178" spans="4:9" s="310" customFormat="1">
      <c r="D178" s="531"/>
      <c r="E178" s="531"/>
      <c r="F178" s="531"/>
      <c r="G178" s="531"/>
      <c r="H178" s="531"/>
      <c r="I178" s="531"/>
    </row>
    <row r="179" spans="4:9" s="310" customFormat="1">
      <c r="D179" s="531"/>
      <c r="E179" s="531"/>
      <c r="F179" s="531"/>
      <c r="G179" s="531"/>
      <c r="H179" s="531"/>
      <c r="I179" s="531"/>
    </row>
    <row r="180" spans="4:9" s="310" customFormat="1">
      <c r="D180" s="531"/>
      <c r="E180" s="531"/>
      <c r="F180" s="531"/>
      <c r="G180" s="531"/>
      <c r="H180" s="531"/>
      <c r="I180" s="531"/>
    </row>
    <row r="181" spans="4:9" s="310" customFormat="1">
      <c r="D181" s="531"/>
      <c r="E181" s="531"/>
      <c r="F181" s="531"/>
      <c r="G181" s="531"/>
      <c r="H181" s="531"/>
      <c r="I181" s="531"/>
    </row>
    <row r="182" spans="4:9" s="310" customFormat="1">
      <c r="D182" s="531"/>
      <c r="E182" s="531"/>
      <c r="F182" s="531"/>
      <c r="G182" s="531"/>
      <c r="H182" s="531"/>
      <c r="I182" s="531"/>
    </row>
    <row r="183" spans="4:9" s="310" customFormat="1">
      <c r="D183" s="531"/>
      <c r="E183" s="531"/>
      <c r="F183" s="531"/>
      <c r="G183" s="531"/>
      <c r="H183" s="531"/>
      <c r="I183" s="531"/>
    </row>
    <row r="184" spans="4:9" s="310" customFormat="1">
      <c r="D184" s="531"/>
      <c r="E184" s="531"/>
      <c r="F184" s="531"/>
      <c r="G184" s="531"/>
      <c r="H184" s="531"/>
      <c r="I184" s="531"/>
    </row>
    <row r="185" spans="4:9" s="310" customFormat="1">
      <c r="D185" s="531"/>
      <c r="E185" s="531"/>
      <c r="F185" s="531"/>
      <c r="G185" s="531"/>
      <c r="H185" s="531"/>
      <c r="I185" s="531"/>
    </row>
    <row r="186" spans="4:9" s="310" customFormat="1">
      <c r="D186" s="531"/>
      <c r="E186" s="531"/>
      <c r="F186" s="531"/>
      <c r="G186" s="531"/>
      <c r="H186" s="531"/>
      <c r="I186" s="531"/>
    </row>
    <row r="187" spans="4:9" s="310" customFormat="1">
      <c r="D187" s="531"/>
      <c r="E187" s="531"/>
      <c r="F187" s="531"/>
      <c r="G187" s="531"/>
      <c r="H187" s="531"/>
      <c r="I187" s="531"/>
    </row>
    <row r="188" spans="4:9" s="310" customFormat="1">
      <c r="D188" s="531"/>
      <c r="E188" s="531"/>
      <c r="F188" s="531"/>
      <c r="G188" s="531"/>
      <c r="H188" s="531"/>
      <c r="I188" s="531"/>
    </row>
    <row r="189" spans="4:9" s="310" customFormat="1">
      <c r="D189" s="531"/>
      <c r="E189" s="531"/>
      <c r="F189" s="531"/>
      <c r="G189" s="531"/>
      <c r="H189" s="531"/>
      <c r="I189" s="531"/>
    </row>
    <row r="190" spans="4:9" s="310" customFormat="1">
      <c r="D190" s="531"/>
      <c r="E190" s="531"/>
      <c r="F190" s="531"/>
      <c r="G190" s="531"/>
      <c r="H190" s="531"/>
      <c r="I190" s="531"/>
    </row>
    <row r="191" spans="4:9" s="310" customFormat="1">
      <c r="D191" s="531"/>
      <c r="E191" s="531"/>
      <c r="F191" s="531"/>
      <c r="G191" s="531"/>
      <c r="H191" s="531"/>
      <c r="I191" s="531"/>
    </row>
    <row r="192" spans="4:9" s="310" customFormat="1">
      <c r="D192" s="531"/>
      <c r="E192" s="531"/>
      <c r="F192" s="531"/>
      <c r="G192" s="531"/>
      <c r="H192" s="531"/>
      <c r="I192" s="531"/>
    </row>
    <row r="193" spans="4:9" s="310" customFormat="1">
      <c r="D193" s="531"/>
      <c r="E193" s="531"/>
      <c r="F193" s="531"/>
      <c r="G193" s="531"/>
      <c r="H193" s="531"/>
      <c r="I193" s="531"/>
    </row>
    <row r="194" spans="4:9" s="310" customFormat="1">
      <c r="D194" s="531"/>
      <c r="E194" s="531"/>
      <c r="F194" s="531"/>
      <c r="G194" s="531"/>
      <c r="H194" s="531"/>
      <c r="I194" s="531"/>
    </row>
    <row r="195" spans="4:9" s="310" customFormat="1">
      <c r="D195" s="531"/>
      <c r="E195" s="531"/>
      <c r="F195" s="531"/>
      <c r="G195" s="531"/>
      <c r="H195" s="531"/>
      <c r="I195" s="531"/>
    </row>
    <row r="196" spans="4:9" s="310" customFormat="1">
      <c r="D196" s="531"/>
      <c r="E196" s="531"/>
      <c r="F196" s="531"/>
      <c r="G196" s="531"/>
      <c r="H196" s="531"/>
      <c r="I196" s="531"/>
    </row>
    <row r="197" spans="4:9" s="310" customFormat="1">
      <c r="D197" s="531"/>
      <c r="E197" s="531"/>
      <c r="F197" s="531"/>
      <c r="G197" s="531"/>
      <c r="H197" s="531"/>
      <c r="I197" s="531"/>
    </row>
    <row r="198" spans="4:9" s="310" customFormat="1">
      <c r="D198" s="531"/>
      <c r="E198" s="531"/>
      <c r="F198" s="531"/>
      <c r="G198" s="531"/>
      <c r="H198" s="531"/>
      <c r="I198" s="531"/>
    </row>
    <row r="199" spans="4:9" s="310" customFormat="1">
      <c r="D199" s="531"/>
      <c r="E199" s="531"/>
      <c r="F199" s="531"/>
      <c r="G199" s="531"/>
      <c r="H199" s="531"/>
      <c r="I199" s="531"/>
    </row>
    <row r="200" spans="4:9" s="310" customFormat="1">
      <c r="D200" s="531"/>
      <c r="E200" s="531"/>
      <c r="F200" s="531"/>
      <c r="G200" s="531"/>
      <c r="H200" s="531"/>
      <c r="I200" s="531"/>
    </row>
    <row r="201" spans="4:9" s="310" customFormat="1">
      <c r="D201" s="531"/>
      <c r="E201" s="531"/>
      <c r="F201" s="531"/>
      <c r="G201" s="531"/>
      <c r="H201" s="531"/>
      <c r="I201" s="531"/>
    </row>
    <row r="202" spans="4:9" s="310" customFormat="1">
      <c r="D202" s="531"/>
      <c r="E202" s="531"/>
      <c r="F202" s="531"/>
      <c r="G202" s="531"/>
      <c r="H202" s="531"/>
      <c r="I202" s="531"/>
    </row>
    <row r="203" spans="4:9" s="310" customFormat="1">
      <c r="D203" s="531"/>
      <c r="E203" s="531"/>
      <c r="F203" s="531"/>
      <c r="G203" s="531"/>
      <c r="H203" s="531"/>
      <c r="I203" s="531"/>
    </row>
    <row r="204" spans="4:9" s="310" customFormat="1">
      <c r="D204" s="531"/>
      <c r="E204" s="531"/>
      <c r="F204" s="531"/>
      <c r="G204" s="531"/>
      <c r="H204" s="531"/>
      <c r="I204" s="531"/>
    </row>
    <row r="205" spans="4:9" s="310" customFormat="1">
      <c r="D205" s="531"/>
      <c r="E205" s="531"/>
      <c r="F205" s="531"/>
      <c r="G205" s="531"/>
      <c r="H205" s="531"/>
      <c r="I205" s="531"/>
    </row>
    <row r="206" spans="4:9" s="310" customFormat="1">
      <c r="D206" s="531"/>
      <c r="E206" s="531"/>
      <c r="F206" s="531"/>
      <c r="G206" s="531"/>
      <c r="H206" s="531"/>
      <c r="I206" s="531"/>
    </row>
    <row r="207" spans="4:9" s="310" customFormat="1">
      <c r="D207" s="531"/>
      <c r="E207" s="531"/>
      <c r="F207" s="531"/>
      <c r="G207" s="531"/>
      <c r="H207" s="531"/>
      <c r="I207" s="531"/>
    </row>
    <row r="208" spans="4:9" s="310" customFormat="1">
      <c r="D208" s="531"/>
      <c r="E208" s="531"/>
      <c r="F208" s="531"/>
      <c r="G208" s="531"/>
      <c r="H208" s="531"/>
      <c r="I208" s="531"/>
    </row>
    <row r="209" spans="4:9" s="310" customFormat="1">
      <c r="D209" s="531"/>
      <c r="E209" s="531"/>
      <c r="F209" s="531"/>
      <c r="G209" s="531"/>
      <c r="H209" s="531"/>
      <c r="I209" s="531"/>
    </row>
    <row r="210" spans="4:9" s="310" customFormat="1">
      <c r="D210" s="531"/>
      <c r="E210" s="531"/>
      <c r="F210" s="531"/>
      <c r="G210" s="531"/>
      <c r="H210" s="531"/>
      <c r="I210" s="531"/>
    </row>
    <row r="211" spans="4:9" s="310" customFormat="1">
      <c r="D211" s="531"/>
      <c r="E211" s="531"/>
      <c r="F211" s="531"/>
      <c r="G211" s="531"/>
      <c r="H211" s="531"/>
      <c r="I211" s="531"/>
    </row>
    <row r="212" spans="4:9" s="310" customFormat="1">
      <c r="D212" s="531"/>
      <c r="E212" s="531"/>
      <c r="F212" s="531"/>
      <c r="G212" s="531"/>
      <c r="H212" s="531"/>
      <c r="I212" s="531"/>
    </row>
    <row r="213" spans="4:9" s="310" customFormat="1">
      <c r="D213" s="531"/>
      <c r="E213" s="531"/>
      <c r="F213" s="531"/>
      <c r="G213" s="531"/>
      <c r="H213" s="531"/>
      <c r="I213" s="531"/>
    </row>
    <row r="214" spans="4:9" s="310" customFormat="1">
      <c r="D214" s="531"/>
      <c r="E214" s="531"/>
      <c r="F214" s="531"/>
      <c r="G214" s="531"/>
      <c r="H214" s="531"/>
      <c r="I214" s="531"/>
    </row>
    <row r="215" spans="4:9" s="310" customFormat="1">
      <c r="D215" s="531"/>
      <c r="E215" s="531"/>
      <c r="F215" s="531"/>
      <c r="G215" s="531"/>
      <c r="H215" s="531"/>
      <c r="I215" s="531"/>
    </row>
    <row r="216" spans="4:9" s="310" customFormat="1">
      <c r="D216" s="531"/>
      <c r="E216" s="531"/>
      <c r="F216" s="531"/>
      <c r="G216" s="531"/>
      <c r="H216" s="531"/>
      <c r="I216" s="531"/>
    </row>
    <row r="217" spans="4:9" s="310" customFormat="1">
      <c r="D217" s="531"/>
      <c r="E217" s="531"/>
      <c r="F217" s="531"/>
      <c r="G217" s="531"/>
      <c r="H217" s="531"/>
      <c r="I217" s="531"/>
    </row>
    <row r="218" spans="4:9" s="310" customFormat="1">
      <c r="D218" s="531"/>
      <c r="E218" s="531"/>
      <c r="F218" s="531"/>
      <c r="G218" s="531"/>
      <c r="H218" s="531"/>
      <c r="I218" s="531"/>
    </row>
    <row r="219" spans="4:9" s="310" customFormat="1">
      <c r="D219" s="531"/>
      <c r="E219" s="531"/>
      <c r="F219" s="531"/>
      <c r="G219" s="531"/>
      <c r="H219" s="531"/>
      <c r="I219" s="531"/>
    </row>
    <row r="220" spans="4:9" s="310" customFormat="1">
      <c r="D220" s="531"/>
      <c r="E220" s="531"/>
      <c r="F220" s="531"/>
      <c r="G220" s="531"/>
      <c r="H220" s="531"/>
      <c r="I220" s="531"/>
    </row>
    <row r="221" spans="4:9" s="310" customFormat="1">
      <c r="D221" s="531"/>
      <c r="E221" s="531"/>
      <c r="F221" s="531"/>
      <c r="G221" s="531"/>
      <c r="H221" s="531"/>
      <c r="I221" s="531"/>
    </row>
    <row r="222" spans="4:9" s="310" customFormat="1">
      <c r="D222" s="531"/>
      <c r="E222" s="531"/>
      <c r="F222" s="531"/>
      <c r="G222" s="531"/>
      <c r="H222" s="531"/>
      <c r="I222" s="531"/>
    </row>
    <row r="223" spans="4:9" s="310" customFormat="1">
      <c r="D223" s="531"/>
      <c r="E223" s="531"/>
      <c r="F223" s="531"/>
      <c r="G223" s="531"/>
      <c r="H223" s="531"/>
      <c r="I223" s="531"/>
    </row>
    <row r="224" spans="4:9" s="310" customFormat="1">
      <c r="D224" s="531"/>
      <c r="E224" s="531"/>
      <c r="F224" s="531"/>
      <c r="G224" s="531"/>
      <c r="H224" s="531"/>
      <c r="I224" s="531"/>
    </row>
    <row r="225" spans="4:9" s="310" customFormat="1">
      <c r="D225" s="531"/>
      <c r="E225" s="531"/>
      <c r="F225" s="531"/>
      <c r="G225" s="531"/>
      <c r="H225" s="531"/>
      <c r="I225" s="531"/>
    </row>
    <row r="226" spans="4:9" s="310" customFormat="1">
      <c r="D226" s="531"/>
      <c r="E226" s="531"/>
      <c r="F226" s="531"/>
      <c r="G226" s="531"/>
      <c r="H226" s="531"/>
      <c r="I226" s="531"/>
    </row>
    <row r="227" spans="4:9" s="310" customFormat="1">
      <c r="D227" s="531"/>
      <c r="E227" s="531"/>
      <c r="F227" s="531"/>
      <c r="G227" s="531"/>
      <c r="H227" s="531"/>
      <c r="I227" s="531"/>
    </row>
    <row r="228" spans="4:9" s="310" customFormat="1">
      <c r="D228" s="531"/>
      <c r="E228" s="531"/>
      <c r="F228" s="531"/>
      <c r="G228" s="531"/>
      <c r="H228" s="531"/>
      <c r="I228" s="531"/>
    </row>
    <row r="229" spans="4:9" s="310" customFormat="1">
      <c r="D229" s="531"/>
      <c r="E229" s="531"/>
      <c r="F229" s="531"/>
      <c r="G229" s="531"/>
      <c r="H229" s="531"/>
      <c r="I229" s="531"/>
    </row>
    <row r="230" spans="4:9" s="310" customFormat="1">
      <c r="D230" s="531"/>
      <c r="E230" s="531"/>
      <c r="F230" s="531"/>
      <c r="G230" s="531"/>
      <c r="H230" s="531"/>
      <c r="I230" s="531"/>
    </row>
    <row r="231" spans="4:9" s="310" customFormat="1">
      <c r="D231" s="531"/>
      <c r="E231" s="531"/>
      <c r="F231" s="531"/>
      <c r="G231" s="531"/>
      <c r="H231" s="531"/>
      <c r="I231" s="531"/>
    </row>
    <row r="232" spans="4:9" s="310" customFormat="1">
      <c r="D232" s="531"/>
      <c r="E232" s="531"/>
      <c r="F232" s="531"/>
      <c r="G232" s="531"/>
      <c r="H232" s="531"/>
      <c r="I232" s="531"/>
    </row>
    <row r="233" spans="4:9" s="310" customFormat="1">
      <c r="D233" s="531"/>
      <c r="E233" s="531"/>
      <c r="F233" s="531"/>
      <c r="G233" s="531"/>
      <c r="H233" s="531"/>
      <c r="I233" s="531"/>
    </row>
    <row r="234" spans="4:9" s="310" customFormat="1">
      <c r="D234" s="531"/>
      <c r="E234" s="531"/>
      <c r="F234" s="531"/>
      <c r="G234" s="531"/>
      <c r="H234" s="531"/>
      <c r="I234" s="531"/>
    </row>
    <row r="235" spans="4:9" s="310" customFormat="1">
      <c r="D235" s="531"/>
      <c r="E235" s="531"/>
      <c r="F235" s="531"/>
      <c r="G235" s="531"/>
      <c r="H235" s="531"/>
      <c r="I235" s="531"/>
    </row>
    <row r="236" spans="4:9" s="310" customFormat="1">
      <c r="D236" s="531"/>
      <c r="E236" s="531"/>
      <c r="F236" s="531"/>
      <c r="G236" s="531"/>
      <c r="H236" s="531"/>
      <c r="I236" s="531"/>
    </row>
    <row r="237" spans="4:9" s="310" customFormat="1">
      <c r="D237" s="531"/>
      <c r="E237" s="531"/>
      <c r="F237" s="531"/>
      <c r="G237" s="531"/>
      <c r="H237" s="531"/>
      <c r="I237" s="531"/>
    </row>
    <row r="238" spans="4:9" s="310" customFormat="1">
      <c r="D238" s="531"/>
      <c r="E238" s="531"/>
      <c r="F238" s="531"/>
      <c r="G238" s="531"/>
      <c r="H238" s="531"/>
      <c r="I238" s="531"/>
    </row>
    <row r="239" spans="4:9" s="310" customFormat="1">
      <c r="D239" s="531"/>
      <c r="E239" s="531"/>
      <c r="F239" s="531"/>
      <c r="G239" s="531"/>
      <c r="H239" s="531"/>
      <c r="I239" s="531"/>
    </row>
    <row r="240" spans="4:9" s="310" customFormat="1">
      <c r="D240" s="531"/>
      <c r="E240" s="531"/>
      <c r="F240" s="531"/>
      <c r="G240" s="531"/>
      <c r="H240" s="531"/>
      <c r="I240" s="531"/>
    </row>
    <row r="241" spans="4:9" s="310" customFormat="1">
      <c r="D241" s="531"/>
      <c r="E241" s="531"/>
      <c r="F241" s="531"/>
      <c r="G241" s="531"/>
      <c r="H241" s="531"/>
      <c r="I241" s="531"/>
    </row>
    <row r="242" spans="4:9" s="310" customFormat="1">
      <c r="D242" s="531"/>
      <c r="E242" s="531"/>
      <c r="F242" s="531"/>
      <c r="G242" s="531"/>
      <c r="H242" s="531"/>
      <c r="I242" s="531"/>
    </row>
    <row r="243" spans="4:9" s="310" customFormat="1">
      <c r="D243" s="531"/>
      <c r="E243" s="531"/>
      <c r="F243" s="531"/>
      <c r="G243" s="531"/>
      <c r="H243" s="531"/>
      <c r="I243" s="531"/>
    </row>
    <row r="244" spans="4:9" s="310" customFormat="1">
      <c r="D244" s="531"/>
      <c r="E244" s="531"/>
      <c r="F244" s="531"/>
      <c r="G244" s="531"/>
      <c r="H244" s="531"/>
      <c r="I244" s="531"/>
    </row>
    <row r="245" spans="4:9" s="310" customFormat="1">
      <c r="D245" s="531"/>
      <c r="E245" s="531"/>
      <c r="F245" s="531"/>
      <c r="G245" s="531"/>
      <c r="H245" s="531"/>
      <c r="I245" s="531"/>
    </row>
    <row r="246" spans="4:9" s="310" customFormat="1">
      <c r="D246" s="531"/>
      <c r="E246" s="531"/>
      <c r="F246" s="531"/>
      <c r="G246" s="531"/>
      <c r="H246" s="531"/>
      <c r="I246" s="531"/>
    </row>
    <row r="247" spans="4:9" s="310" customFormat="1">
      <c r="D247" s="531"/>
      <c r="E247" s="531"/>
      <c r="F247" s="531"/>
      <c r="G247" s="531"/>
      <c r="H247" s="531"/>
      <c r="I247" s="531"/>
    </row>
    <row r="248" spans="4:9" s="310" customFormat="1">
      <c r="D248" s="531"/>
      <c r="E248" s="531"/>
      <c r="F248" s="531"/>
      <c r="G248" s="531"/>
      <c r="H248" s="531"/>
      <c r="I248" s="531"/>
    </row>
    <row r="249" spans="4:9" s="310" customFormat="1">
      <c r="D249" s="531"/>
      <c r="E249" s="531"/>
      <c r="F249" s="531"/>
      <c r="G249" s="531"/>
      <c r="H249" s="531"/>
      <c r="I249" s="531"/>
    </row>
    <row r="250" spans="4:9" s="310" customFormat="1">
      <c r="D250" s="531"/>
      <c r="E250" s="531"/>
      <c r="F250" s="531"/>
      <c r="G250" s="531"/>
      <c r="H250" s="531"/>
      <c r="I250" s="531"/>
    </row>
    <row r="251" spans="4:9" s="310" customFormat="1">
      <c r="D251" s="531"/>
      <c r="E251" s="531"/>
      <c r="F251" s="531"/>
      <c r="G251" s="531"/>
      <c r="H251" s="531"/>
      <c r="I251" s="531"/>
    </row>
    <row r="252" spans="4:9" s="310" customFormat="1">
      <c r="D252" s="531"/>
      <c r="E252" s="531"/>
      <c r="F252" s="531"/>
      <c r="G252" s="531"/>
      <c r="H252" s="531"/>
      <c r="I252" s="531"/>
    </row>
    <row r="253" spans="4:9" s="310" customFormat="1">
      <c r="D253" s="531"/>
      <c r="E253" s="531"/>
      <c r="F253" s="531"/>
      <c r="G253" s="531"/>
      <c r="H253" s="531"/>
      <c r="I253" s="531"/>
    </row>
    <row r="254" spans="4:9" s="310" customFormat="1">
      <c r="D254" s="531"/>
      <c r="E254" s="531"/>
      <c r="F254" s="531"/>
      <c r="G254" s="531"/>
      <c r="H254" s="531"/>
      <c r="I254" s="531"/>
    </row>
    <row r="255" spans="4:9" s="310" customFormat="1">
      <c r="D255" s="531"/>
      <c r="E255" s="531"/>
      <c r="F255" s="531"/>
      <c r="G255" s="531"/>
      <c r="H255" s="531"/>
      <c r="I255" s="531"/>
    </row>
    <row r="256" spans="4:9" s="310" customFormat="1">
      <c r="D256" s="531"/>
      <c r="E256" s="531"/>
      <c r="F256" s="531"/>
      <c r="G256" s="531"/>
      <c r="H256" s="531"/>
      <c r="I256" s="531"/>
    </row>
    <row r="257" spans="4:9" s="310" customFormat="1">
      <c r="D257" s="531"/>
      <c r="E257" s="531"/>
      <c r="F257" s="531"/>
      <c r="G257" s="531"/>
      <c r="H257" s="531"/>
      <c r="I257" s="531"/>
    </row>
    <row r="258" spans="4:9" s="310" customFormat="1">
      <c r="D258" s="531"/>
      <c r="E258" s="531"/>
      <c r="F258" s="531"/>
      <c r="G258" s="531"/>
      <c r="H258" s="531"/>
      <c r="I258" s="531"/>
    </row>
    <row r="259" spans="4:9" s="310" customFormat="1">
      <c r="D259" s="531"/>
      <c r="E259" s="531"/>
      <c r="F259" s="531"/>
      <c r="G259" s="531"/>
      <c r="H259" s="531"/>
      <c r="I259" s="531"/>
    </row>
    <row r="260" spans="4:9" s="310" customFormat="1">
      <c r="D260" s="531"/>
      <c r="E260" s="531"/>
      <c r="F260" s="531"/>
      <c r="G260" s="531"/>
      <c r="H260" s="531"/>
      <c r="I260" s="531"/>
    </row>
    <row r="261" spans="4:9" s="310" customFormat="1">
      <c r="D261" s="531"/>
      <c r="E261" s="531"/>
      <c r="F261" s="531"/>
      <c r="G261" s="531"/>
      <c r="H261" s="531"/>
      <c r="I261" s="531"/>
    </row>
    <row r="262" spans="4:9" s="310" customFormat="1">
      <c r="D262" s="531"/>
      <c r="E262" s="531"/>
      <c r="F262" s="531"/>
      <c r="G262" s="531"/>
      <c r="H262" s="531"/>
      <c r="I262" s="531"/>
    </row>
    <row r="263" spans="4:9" s="310" customFormat="1">
      <c r="D263" s="531"/>
      <c r="E263" s="531"/>
      <c r="F263" s="531"/>
      <c r="G263" s="531"/>
      <c r="H263" s="531"/>
      <c r="I263" s="531"/>
    </row>
    <row r="264" spans="4:9" s="310" customFormat="1">
      <c r="D264" s="531"/>
      <c r="E264" s="531"/>
      <c r="F264" s="531"/>
      <c r="G264" s="531"/>
      <c r="H264" s="531"/>
      <c r="I264" s="531"/>
    </row>
  </sheetData>
  <mergeCells count="15">
    <mergeCell ref="B41:I41"/>
    <mergeCell ref="B42:I42"/>
    <mergeCell ref="B35:I35"/>
    <mergeCell ref="B37:I37"/>
    <mergeCell ref="B38:I38"/>
    <mergeCell ref="B39:I39"/>
    <mergeCell ref="B40:I40"/>
    <mergeCell ref="B34:I34"/>
    <mergeCell ref="A8:A10"/>
    <mergeCell ref="B8:B10"/>
    <mergeCell ref="B31:H31"/>
    <mergeCell ref="I9:I10"/>
    <mergeCell ref="A29:I29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workbookViewId="0">
      <selection activeCell="I14" sqref="I14"/>
    </sheetView>
  </sheetViews>
  <sheetFormatPr defaultColWidth="10.625" defaultRowHeight="15.75"/>
  <cols>
    <col min="1" max="1" width="51.875" style="310" customWidth="1"/>
    <col min="2" max="2" width="10.625" style="348" customWidth="1"/>
    <col min="3" max="7" width="13.625" style="310" customWidth="1"/>
    <col min="8" max="9" width="14.625" style="310" customWidth="1"/>
    <col min="10" max="20" width="10.625" style="310"/>
    <col min="21" max="21" width="13.5" style="310" bestFit="1" customWidth="1"/>
    <col min="22" max="16384" width="10.625" style="310"/>
  </cols>
  <sheetData>
    <row r="1" spans="1:22">
      <c r="A1" s="37" t="s">
        <v>898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2"/>
      <c r="S1" s="496"/>
      <c r="T1" s="38"/>
      <c r="U1" s="38"/>
      <c r="V1" s="38"/>
    </row>
    <row r="2" spans="1:22">
      <c r="A2" s="309"/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2"/>
      <c r="S2" s="496"/>
      <c r="T2" s="38"/>
      <c r="U2" s="38"/>
      <c r="V2" s="38"/>
    </row>
    <row r="3" spans="1:22">
      <c r="A3" s="143" t="s">
        <v>427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12"/>
      <c r="S3" s="38"/>
      <c r="V3" s="38"/>
    </row>
    <row r="4" spans="1:22">
      <c r="A4" s="143" t="s">
        <v>428</v>
      </c>
      <c r="B4" s="497"/>
      <c r="C4" s="317"/>
      <c r="D4" s="317"/>
      <c r="E4" s="39"/>
      <c r="F4" s="39"/>
      <c r="G4" s="143"/>
      <c r="H4" s="134"/>
      <c r="I4" s="39"/>
      <c r="J4" s="39"/>
      <c r="K4" s="39"/>
      <c r="L4" s="39"/>
      <c r="M4" s="39"/>
      <c r="N4" s="39"/>
      <c r="O4" s="39"/>
      <c r="P4" s="39"/>
      <c r="Q4" s="39"/>
      <c r="R4" s="498"/>
      <c r="S4" s="39"/>
      <c r="V4" s="38"/>
    </row>
    <row r="5" spans="1:22">
      <c r="A5" s="633" t="str">
        <f>Title!B10</f>
        <v>30/09/2017</v>
      </c>
      <c r="B5" s="37"/>
      <c r="C5" s="37"/>
      <c r="D5" s="37"/>
      <c r="E5" s="499"/>
      <c r="F5" s="499"/>
      <c r="G5" s="143"/>
      <c r="H5" s="500"/>
      <c r="I5" s="499"/>
      <c r="J5" s="499"/>
      <c r="K5" s="499"/>
      <c r="L5" s="499"/>
      <c r="M5" s="499"/>
      <c r="N5" s="499"/>
      <c r="O5" s="499"/>
      <c r="P5" s="499"/>
      <c r="Q5" s="499"/>
      <c r="R5" s="496"/>
      <c r="S5" s="39"/>
      <c r="V5" s="499"/>
    </row>
    <row r="6" spans="1:22">
      <c r="G6" s="143"/>
      <c r="H6" s="501"/>
    </row>
    <row r="7" spans="1:22" ht="16.5" thickBot="1">
      <c r="I7" s="48" t="s">
        <v>822</v>
      </c>
    </row>
    <row r="8" spans="1:22" s="324" customFormat="1" ht="21" customHeight="1">
      <c r="A8" s="667" t="s">
        <v>682</v>
      </c>
      <c r="B8" s="669" t="s">
        <v>683</v>
      </c>
      <c r="C8" s="502" t="s">
        <v>869</v>
      </c>
      <c r="D8" s="502"/>
      <c r="E8" s="502"/>
      <c r="F8" s="502" t="s">
        <v>891</v>
      </c>
      <c r="G8" s="502"/>
      <c r="H8" s="502"/>
      <c r="I8" s="503"/>
    </row>
    <row r="9" spans="1:22" s="324" customFormat="1" ht="24" customHeight="1">
      <c r="A9" s="668"/>
      <c r="B9" s="670"/>
      <c r="C9" s="627" t="s">
        <v>870</v>
      </c>
      <c r="D9" s="627" t="s">
        <v>871</v>
      </c>
      <c r="E9" s="627" t="s">
        <v>872</v>
      </c>
      <c r="F9" s="628" t="s">
        <v>873</v>
      </c>
      <c r="G9" s="504" t="s">
        <v>874</v>
      </c>
      <c r="H9" s="504"/>
      <c r="I9" s="671" t="s">
        <v>875</v>
      </c>
    </row>
    <row r="10" spans="1:22" s="324" customFormat="1" ht="24" customHeight="1">
      <c r="A10" s="668"/>
      <c r="B10" s="670"/>
      <c r="C10" s="627" t="s">
        <v>870</v>
      </c>
      <c r="D10" s="627" t="s">
        <v>871</v>
      </c>
      <c r="E10" s="627" t="s">
        <v>872</v>
      </c>
      <c r="F10" s="628" t="s">
        <v>873</v>
      </c>
      <c r="G10" s="505" t="s">
        <v>706</v>
      </c>
      <c r="H10" s="505" t="s">
        <v>707</v>
      </c>
      <c r="I10" s="672"/>
    </row>
    <row r="11" spans="1:22" s="443" customFormat="1" ht="16.5" thickBot="1">
      <c r="A11" s="506" t="s">
        <v>9</v>
      </c>
      <c r="B11" s="507" t="s">
        <v>10</v>
      </c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</row>
    <row r="12" spans="1:22" s="443" customFormat="1">
      <c r="A12" s="629" t="s">
        <v>876</v>
      </c>
      <c r="B12" s="510"/>
      <c r="C12" s="511"/>
      <c r="D12" s="511"/>
      <c r="E12" s="511"/>
      <c r="F12" s="511"/>
      <c r="G12" s="511"/>
      <c r="H12" s="511"/>
      <c r="I12" s="512"/>
    </row>
    <row r="13" spans="1:22" s="443" customFormat="1">
      <c r="A13" s="630" t="s">
        <v>877</v>
      </c>
      <c r="B13" s="513" t="s">
        <v>382</v>
      </c>
      <c r="C13" s="514"/>
      <c r="D13" s="514"/>
      <c r="E13" s="514"/>
      <c r="F13" s="514"/>
      <c r="G13" s="514"/>
      <c r="H13" s="514"/>
      <c r="I13" s="515">
        <v>0</v>
      </c>
    </row>
    <row r="14" spans="1:22" s="443" customFormat="1">
      <c r="A14" s="630" t="s">
        <v>878</v>
      </c>
      <c r="B14" s="513" t="s">
        <v>383</v>
      </c>
      <c r="C14" s="514"/>
      <c r="D14" s="514"/>
      <c r="E14" s="514"/>
      <c r="F14" s="514"/>
      <c r="G14" s="514"/>
      <c r="H14" s="514"/>
      <c r="I14" s="515">
        <f t="shared" ref="I14:I27" si="0">F14+G14-H14</f>
        <v>0</v>
      </c>
    </row>
    <row r="15" spans="1:22" s="443" customFormat="1">
      <c r="A15" s="630" t="s">
        <v>782</v>
      </c>
      <c r="B15" s="513" t="s">
        <v>384</v>
      </c>
      <c r="C15" s="514"/>
      <c r="D15" s="514"/>
      <c r="E15" s="514"/>
      <c r="F15" s="514"/>
      <c r="G15" s="514"/>
      <c r="H15" s="514"/>
      <c r="I15" s="515">
        <f t="shared" si="0"/>
        <v>0</v>
      </c>
    </row>
    <row r="16" spans="1:22" s="443" customFormat="1">
      <c r="A16" s="630" t="s">
        <v>879</v>
      </c>
      <c r="B16" s="513" t="s">
        <v>385</v>
      </c>
      <c r="C16" s="514"/>
      <c r="D16" s="514"/>
      <c r="E16" s="514"/>
      <c r="F16" s="514"/>
      <c r="G16" s="514"/>
      <c r="H16" s="514"/>
      <c r="I16" s="515">
        <f t="shared" si="0"/>
        <v>0</v>
      </c>
    </row>
    <row r="17" spans="1:16" s="443" customFormat="1">
      <c r="A17" s="630" t="s">
        <v>570</v>
      </c>
      <c r="B17" s="513" t="s">
        <v>386</v>
      </c>
      <c r="C17" s="514">
        <v>2754</v>
      </c>
      <c r="D17" s="514"/>
      <c r="E17" s="514"/>
      <c r="F17" s="514">
        <v>293</v>
      </c>
      <c r="G17" s="514"/>
      <c r="H17" s="514"/>
      <c r="I17" s="515">
        <f t="shared" si="0"/>
        <v>293</v>
      </c>
    </row>
    <row r="18" spans="1:16" s="443" customFormat="1" ht="16.5" thickBot="1">
      <c r="A18" s="631" t="s">
        <v>880</v>
      </c>
      <c r="B18" s="516" t="s">
        <v>387</v>
      </c>
      <c r="C18" s="517">
        <f t="shared" ref="C18:H18" si="1">C13+C14+C16+C17</f>
        <v>2754</v>
      </c>
      <c r="D18" s="517">
        <f t="shared" si="1"/>
        <v>0</v>
      </c>
      <c r="E18" s="517">
        <f t="shared" si="1"/>
        <v>0</v>
      </c>
      <c r="F18" s="517">
        <f t="shared" si="1"/>
        <v>293</v>
      </c>
      <c r="G18" s="517">
        <f t="shared" si="1"/>
        <v>0</v>
      </c>
      <c r="H18" s="517">
        <f t="shared" si="1"/>
        <v>0</v>
      </c>
      <c r="I18" s="518">
        <f t="shared" si="0"/>
        <v>293</v>
      </c>
    </row>
    <row r="19" spans="1:16" s="443" customFormat="1">
      <c r="A19" s="629" t="s">
        <v>881</v>
      </c>
      <c r="B19" s="519"/>
      <c r="C19" s="520"/>
      <c r="D19" s="520"/>
      <c r="E19" s="520"/>
      <c r="F19" s="520"/>
      <c r="G19" s="520"/>
      <c r="H19" s="520"/>
      <c r="I19" s="521"/>
    </row>
    <row r="20" spans="1:16" s="443" customFormat="1">
      <c r="A20" s="630" t="s">
        <v>877</v>
      </c>
      <c r="B20" s="513" t="s">
        <v>388</v>
      </c>
      <c r="C20" s="514"/>
      <c r="D20" s="514"/>
      <c r="E20" s="514"/>
      <c r="F20" s="514"/>
      <c r="G20" s="514"/>
      <c r="H20" s="514"/>
      <c r="I20" s="515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443" customFormat="1">
      <c r="A21" s="630" t="s">
        <v>882</v>
      </c>
      <c r="B21" s="513" t="s">
        <v>389</v>
      </c>
      <c r="C21" s="514"/>
      <c r="D21" s="514"/>
      <c r="E21" s="514"/>
      <c r="F21" s="514"/>
      <c r="G21" s="514"/>
      <c r="H21" s="514"/>
      <c r="I21" s="515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443" customFormat="1">
      <c r="A22" s="630" t="s">
        <v>883</v>
      </c>
      <c r="B22" s="513" t="s">
        <v>390</v>
      </c>
      <c r="C22" s="514"/>
      <c r="D22" s="514"/>
      <c r="E22" s="514"/>
      <c r="F22" s="514"/>
      <c r="G22" s="514"/>
      <c r="H22" s="514"/>
      <c r="I22" s="515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443" customFormat="1">
      <c r="A23" s="630" t="s">
        <v>884</v>
      </c>
      <c r="B23" s="513" t="s">
        <v>391</v>
      </c>
      <c r="C23" s="514"/>
      <c r="D23" s="514"/>
      <c r="E23" s="514"/>
      <c r="F23" s="514"/>
      <c r="G23" s="514"/>
      <c r="H23" s="514"/>
      <c r="I23" s="515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443" customFormat="1">
      <c r="A24" s="630" t="s">
        <v>885</v>
      </c>
      <c r="B24" s="513" t="s">
        <v>392</v>
      </c>
      <c r="C24" s="514"/>
      <c r="D24" s="514"/>
      <c r="E24" s="514"/>
      <c r="F24" s="514"/>
      <c r="G24" s="514"/>
      <c r="H24" s="514"/>
      <c r="I24" s="515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443" customFormat="1">
      <c r="A25" s="630" t="s">
        <v>886</v>
      </c>
      <c r="B25" s="513" t="s">
        <v>393</v>
      </c>
      <c r="C25" s="514"/>
      <c r="D25" s="514"/>
      <c r="E25" s="514"/>
      <c r="F25" s="514"/>
      <c r="G25" s="514"/>
      <c r="H25" s="514"/>
      <c r="I25" s="515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443" customFormat="1">
      <c r="A26" s="632" t="s">
        <v>887</v>
      </c>
      <c r="B26" s="523" t="s">
        <v>394</v>
      </c>
      <c r="C26" s="514"/>
      <c r="D26" s="514"/>
      <c r="E26" s="514"/>
      <c r="F26" s="514"/>
      <c r="G26" s="514"/>
      <c r="H26" s="514"/>
      <c r="I26" s="515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443" customFormat="1" ht="16.5" thickBot="1">
      <c r="A27" s="631" t="s">
        <v>888</v>
      </c>
      <c r="B27" s="516" t="s">
        <v>395</v>
      </c>
      <c r="C27" s="517">
        <f t="shared" ref="C27:H27" si="2">SUM(C20:C26)</f>
        <v>0</v>
      </c>
      <c r="D27" s="517">
        <f t="shared" si="2"/>
        <v>0</v>
      </c>
      <c r="E27" s="517">
        <f t="shared" si="2"/>
        <v>0</v>
      </c>
      <c r="F27" s="517">
        <f t="shared" si="2"/>
        <v>0</v>
      </c>
      <c r="G27" s="517">
        <f t="shared" si="2"/>
        <v>0</v>
      </c>
      <c r="H27" s="517">
        <f t="shared" si="2"/>
        <v>0</v>
      </c>
      <c r="I27" s="518">
        <f t="shared" si="0"/>
        <v>0</v>
      </c>
      <c r="J27" s="522"/>
      <c r="K27" s="522"/>
      <c r="L27" s="522"/>
      <c r="M27" s="522"/>
      <c r="N27" s="522"/>
      <c r="O27" s="522"/>
      <c r="P27" s="522"/>
    </row>
    <row r="28" spans="1:16" s="443" customFormat="1">
      <c r="A28" s="524"/>
      <c r="B28" s="525"/>
      <c r="C28" s="526"/>
      <c r="D28" s="527"/>
      <c r="E28" s="527"/>
      <c r="F28" s="527"/>
      <c r="G28" s="527"/>
      <c r="H28" s="527"/>
      <c r="I28" s="527"/>
      <c r="J28" s="522"/>
      <c r="K28" s="522"/>
      <c r="L28" s="522"/>
      <c r="M28" s="522"/>
      <c r="N28" s="522"/>
      <c r="O28" s="522"/>
      <c r="P28" s="522"/>
    </row>
    <row r="29" spans="1:16" s="443" customFormat="1">
      <c r="A29" s="673"/>
      <c r="B29" s="673"/>
      <c r="C29" s="673"/>
      <c r="D29" s="673"/>
      <c r="E29" s="673"/>
      <c r="F29" s="673"/>
      <c r="G29" s="673"/>
      <c r="H29" s="673"/>
      <c r="I29" s="673"/>
    </row>
    <row r="30" spans="1:16" s="443" customFormat="1">
      <c r="A30" s="528"/>
      <c r="B30" s="529"/>
      <c r="C30" s="528"/>
      <c r="D30" s="530"/>
      <c r="E30" s="530"/>
      <c r="F30" s="530"/>
      <c r="G30" s="530"/>
      <c r="H30" s="530"/>
      <c r="I30" s="530"/>
    </row>
    <row r="31" spans="1:16" s="443" customFormat="1">
      <c r="A31" s="133" t="s">
        <v>403</v>
      </c>
      <c r="B31" s="634" t="str">
        <f>Title!B11</f>
        <v>30/10/2017</v>
      </c>
      <c r="C31" s="634"/>
      <c r="D31" s="634"/>
      <c r="E31" s="634"/>
      <c r="F31" s="634"/>
      <c r="G31" s="634"/>
      <c r="H31" s="634"/>
      <c r="I31" s="531"/>
    </row>
    <row r="32" spans="1:16" s="443" customFormat="1">
      <c r="A32" s="133"/>
      <c r="B32" s="634"/>
      <c r="C32" s="634"/>
      <c r="D32" s="634"/>
      <c r="E32" s="634"/>
      <c r="F32" s="634"/>
      <c r="G32" s="531"/>
      <c r="H32" s="531"/>
      <c r="I32" s="531"/>
    </row>
    <row r="33" spans="1:9" s="443" customFormat="1">
      <c r="A33" s="135" t="s">
        <v>889</v>
      </c>
      <c r="B33" s="674" t="s">
        <v>421</v>
      </c>
      <c r="C33" s="674"/>
      <c r="D33" s="674"/>
      <c r="E33" s="674"/>
      <c r="F33" s="674"/>
      <c r="G33" s="531"/>
      <c r="H33" s="531"/>
      <c r="I33" s="531"/>
    </row>
    <row r="34" spans="1:9" s="443" customFormat="1">
      <c r="A34" s="135"/>
      <c r="B34" s="666"/>
      <c r="C34" s="666"/>
      <c r="D34" s="666"/>
      <c r="E34" s="666"/>
      <c r="F34" s="666"/>
      <c r="G34" s="666"/>
      <c r="H34" s="666"/>
      <c r="I34" s="666"/>
    </row>
    <row r="35" spans="1:9" s="443" customFormat="1">
      <c r="A35" s="135" t="s">
        <v>408</v>
      </c>
      <c r="B35" s="635" t="s">
        <v>409</v>
      </c>
      <c r="C35" s="635"/>
      <c r="D35" s="635"/>
      <c r="E35" s="635"/>
      <c r="F35" s="635"/>
      <c r="G35" s="635"/>
      <c r="H35" s="635"/>
      <c r="I35" s="635"/>
    </row>
    <row r="36" spans="1:9" s="443" customFormat="1" ht="15.95" customHeight="1">
      <c r="A36" s="137"/>
    </row>
    <row r="37" spans="1:9" s="443" customFormat="1">
      <c r="A37" s="137"/>
      <c r="B37" s="635"/>
      <c r="C37" s="635"/>
      <c r="D37" s="635"/>
      <c r="E37" s="635"/>
      <c r="F37" s="635"/>
      <c r="G37" s="635"/>
      <c r="H37" s="635"/>
      <c r="I37" s="635"/>
    </row>
    <row r="38" spans="1:9" s="443" customFormat="1">
      <c r="A38" s="137"/>
      <c r="B38" s="635"/>
      <c r="C38" s="635"/>
      <c r="D38" s="635"/>
      <c r="E38" s="635"/>
      <c r="F38" s="635"/>
      <c r="G38" s="635"/>
      <c r="H38" s="635"/>
      <c r="I38" s="635"/>
    </row>
    <row r="39" spans="1:9" s="443" customFormat="1">
      <c r="A39" s="137"/>
      <c r="B39" s="635"/>
      <c r="C39" s="635"/>
      <c r="D39" s="635"/>
      <c r="E39" s="635"/>
      <c r="F39" s="635"/>
      <c r="G39" s="635"/>
      <c r="H39" s="635"/>
      <c r="I39" s="635"/>
    </row>
    <row r="40" spans="1:9" s="443" customFormat="1">
      <c r="A40" s="137"/>
      <c r="B40" s="635"/>
      <c r="C40" s="635"/>
      <c r="D40" s="635"/>
      <c r="E40" s="635"/>
      <c r="F40" s="635"/>
      <c r="G40" s="635"/>
      <c r="H40" s="635"/>
      <c r="I40" s="635"/>
    </row>
    <row r="41" spans="1:9" s="443" customFormat="1">
      <c r="A41" s="137"/>
      <c r="B41" s="635"/>
      <c r="C41" s="635"/>
      <c r="D41" s="635"/>
      <c r="E41" s="635"/>
      <c r="F41" s="635"/>
      <c r="G41" s="635"/>
      <c r="H41" s="635"/>
      <c r="I41" s="635"/>
    </row>
    <row r="42" spans="1:9" s="443" customFormat="1">
      <c r="A42" s="137"/>
      <c r="B42" s="635"/>
      <c r="C42" s="635"/>
      <c r="D42" s="635"/>
      <c r="E42" s="635"/>
      <c r="F42" s="635"/>
      <c r="G42" s="635"/>
      <c r="H42" s="635"/>
      <c r="I42" s="635"/>
    </row>
    <row r="43" spans="1:9" s="443" customFormat="1">
      <c r="A43" s="310"/>
      <c r="B43" s="348"/>
      <c r="C43" s="310"/>
      <c r="D43" s="531"/>
      <c r="E43" s="531"/>
      <c r="F43" s="531"/>
      <c r="G43" s="531"/>
      <c r="H43" s="531"/>
      <c r="I43" s="531"/>
    </row>
    <row r="44" spans="1:9" s="443" customFormat="1">
      <c r="A44" s="310"/>
      <c r="B44" s="348"/>
      <c r="C44" s="310"/>
      <c r="D44" s="531"/>
      <c r="E44" s="531"/>
      <c r="F44" s="531"/>
      <c r="G44" s="531"/>
      <c r="H44" s="531"/>
      <c r="I44" s="531"/>
    </row>
    <row r="45" spans="1:9" s="443" customFormat="1">
      <c r="A45" s="310"/>
      <c r="B45" s="348"/>
      <c r="C45" s="310"/>
      <c r="D45" s="531"/>
      <c r="E45" s="531"/>
      <c r="F45" s="531"/>
      <c r="G45" s="531"/>
      <c r="H45" s="531"/>
      <c r="I45" s="531"/>
    </row>
    <row r="46" spans="1:9" s="443" customFormat="1">
      <c r="A46" s="310"/>
      <c r="B46" s="348"/>
      <c r="C46" s="310"/>
      <c r="D46" s="531"/>
      <c r="E46" s="531"/>
      <c r="F46" s="531"/>
      <c r="G46" s="531"/>
      <c r="H46" s="531"/>
      <c r="I46" s="531"/>
    </row>
    <row r="47" spans="1:9" s="443" customFormat="1">
      <c r="A47" s="310"/>
      <c r="B47" s="348"/>
      <c r="C47" s="310"/>
      <c r="D47" s="531"/>
      <c r="E47" s="531"/>
      <c r="F47" s="531"/>
      <c r="G47" s="531"/>
      <c r="H47" s="531"/>
      <c r="I47" s="531"/>
    </row>
    <row r="48" spans="1:9" s="443" customFormat="1">
      <c r="A48" s="310"/>
      <c r="B48" s="348"/>
      <c r="C48" s="310"/>
      <c r="D48" s="531"/>
      <c r="E48" s="531"/>
      <c r="F48" s="531"/>
      <c r="G48" s="531"/>
      <c r="H48" s="531"/>
      <c r="I48" s="531"/>
    </row>
    <row r="49" spans="1:9" s="443" customFormat="1">
      <c r="A49" s="310"/>
      <c r="B49" s="348"/>
      <c r="C49" s="310"/>
      <c r="D49" s="531"/>
      <c r="E49" s="531"/>
      <c r="F49" s="531"/>
      <c r="G49" s="531"/>
      <c r="H49" s="531"/>
      <c r="I49" s="531"/>
    </row>
    <row r="50" spans="1:9" s="443" customFormat="1">
      <c r="A50" s="310"/>
      <c r="B50" s="348"/>
      <c r="C50" s="310"/>
      <c r="D50" s="531"/>
      <c r="E50" s="531"/>
      <c r="F50" s="531"/>
      <c r="G50" s="531"/>
      <c r="H50" s="531"/>
      <c r="I50" s="531"/>
    </row>
    <row r="51" spans="1:9" s="443" customFormat="1">
      <c r="A51" s="310"/>
      <c r="B51" s="348"/>
      <c r="C51" s="310"/>
      <c r="D51" s="531"/>
      <c r="E51" s="531"/>
      <c r="F51" s="531"/>
      <c r="G51" s="531"/>
      <c r="H51" s="531"/>
      <c r="I51" s="531"/>
    </row>
    <row r="52" spans="1:9" s="443" customFormat="1">
      <c r="A52" s="310"/>
      <c r="B52" s="348"/>
      <c r="C52" s="310"/>
      <c r="D52" s="531"/>
      <c r="E52" s="531"/>
      <c r="F52" s="531"/>
      <c r="G52" s="531"/>
      <c r="H52" s="531"/>
      <c r="I52" s="531"/>
    </row>
    <row r="53" spans="1:9" s="443" customFormat="1">
      <c r="A53" s="310"/>
      <c r="B53" s="348"/>
      <c r="C53" s="310"/>
      <c r="D53" s="531"/>
      <c r="E53" s="531"/>
      <c r="F53" s="531"/>
      <c r="G53" s="531"/>
      <c r="H53" s="531"/>
      <c r="I53" s="531"/>
    </row>
    <row r="54" spans="1:9" s="443" customFormat="1">
      <c r="A54" s="310"/>
      <c r="B54" s="348"/>
      <c r="C54" s="310"/>
      <c r="D54" s="531"/>
      <c r="E54" s="531"/>
      <c r="F54" s="531"/>
      <c r="G54" s="531"/>
      <c r="H54" s="531"/>
      <c r="I54" s="531"/>
    </row>
    <row r="55" spans="1:9" s="443" customFormat="1">
      <c r="A55" s="310"/>
      <c r="B55" s="348"/>
      <c r="C55" s="310"/>
      <c r="D55" s="531"/>
      <c r="E55" s="531"/>
      <c r="F55" s="531"/>
      <c r="G55" s="531"/>
      <c r="H55" s="531"/>
      <c r="I55" s="531"/>
    </row>
    <row r="56" spans="1:9" s="443" customFormat="1">
      <c r="A56" s="310"/>
      <c r="B56" s="348"/>
      <c r="C56" s="310"/>
      <c r="D56" s="531"/>
      <c r="E56" s="531"/>
      <c r="F56" s="531"/>
      <c r="G56" s="531"/>
      <c r="H56" s="531"/>
      <c r="I56" s="531"/>
    </row>
    <row r="57" spans="1:9" s="443" customFormat="1">
      <c r="A57" s="310"/>
      <c r="B57" s="348"/>
      <c r="C57" s="310"/>
      <c r="D57" s="531"/>
      <c r="E57" s="531"/>
      <c r="F57" s="531"/>
      <c r="G57" s="531"/>
      <c r="H57" s="531"/>
      <c r="I57" s="531"/>
    </row>
    <row r="58" spans="1:9" s="443" customFormat="1">
      <c r="A58" s="310"/>
      <c r="B58" s="348"/>
      <c r="C58" s="310"/>
      <c r="D58" s="531"/>
      <c r="E58" s="531"/>
      <c r="F58" s="531"/>
      <c r="G58" s="531"/>
      <c r="H58" s="531"/>
      <c r="I58" s="531"/>
    </row>
    <row r="59" spans="1:9" s="443" customFormat="1">
      <c r="A59" s="310"/>
      <c r="B59" s="348"/>
      <c r="C59" s="310"/>
      <c r="D59" s="531"/>
      <c r="E59" s="531"/>
      <c r="F59" s="531"/>
      <c r="G59" s="531"/>
      <c r="H59" s="531"/>
      <c r="I59" s="531"/>
    </row>
    <row r="60" spans="1:9" s="443" customFormat="1">
      <c r="A60" s="310"/>
      <c r="B60" s="348"/>
      <c r="C60" s="310"/>
      <c r="D60" s="531"/>
      <c r="E60" s="531"/>
      <c r="F60" s="531"/>
      <c r="G60" s="531"/>
      <c r="H60" s="531"/>
      <c r="I60" s="531"/>
    </row>
    <row r="61" spans="1:9" s="443" customFormat="1">
      <c r="A61" s="310"/>
      <c r="B61" s="348"/>
      <c r="C61" s="310"/>
      <c r="D61" s="531"/>
      <c r="E61" s="531"/>
      <c r="F61" s="531"/>
      <c r="G61" s="531"/>
      <c r="H61" s="531"/>
      <c r="I61" s="531"/>
    </row>
    <row r="62" spans="1:9" s="443" customFormat="1">
      <c r="A62" s="310"/>
      <c r="B62" s="348"/>
      <c r="C62" s="310"/>
      <c r="D62" s="531"/>
      <c r="E62" s="531"/>
      <c r="F62" s="531"/>
      <c r="G62" s="531"/>
      <c r="H62" s="531"/>
      <c r="I62" s="531"/>
    </row>
    <row r="63" spans="1:9" s="443" customFormat="1">
      <c r="A63" s="310"/>
      <c r="B63" s="348"/>
      <c r="C63" s="310"/>
      <c r="D63" s="531"/>
      <c r="E63" s="531"/>
      <c r="F63" s="531"/>
      <c r="G63" s="531"/>
      <c r="H63" s="531"/>
      <c r="I63" s="531"/>
    </row>
    <row r="64" spans="1:9" s="443" customFormat="1">
      <c r="A64" s="310"/>
      <c r="B64" s="348"/>
      <c r="C64" s="310"/>
      <c r="D64" s="531"/>
      <c r="E64" s="531"/>
      <c r="F64" s="531"/>
      <c r="G64" s="531"/>
      <c r="H64" s="531"/>
      <c r="I64" s="531"/>
    </row>
    <row r="65" spans="1:9" s="443" customFormat="1">
      <c r="A65" s="310"/>
      <c r="B65" s="348"/>
      <c r="C65" s="310"/>
      <c r="D65" s="531"/>
      <c r="E65" s="531"/>
      <c r="F65" s="531"/>
      <c r="G65" s="531"/>
      <c r="H65" s="531"/>
      <c r="I65" s="531"/>
    </row>
    <row r="66" spans="1:9" s="443" customFormat="1">
      <c r="A66" s="310"/>
      <c r="B66" s="348"/>
      <c r="C66" s="310"/>
      <c r="D66" s="531"/>
      <c r="E66" s="531"/>
      <c r="F66" s="531"/>
      <c r="G66" s="531"/>
      <c r="H66" s="531"/>
      <c r="I66" s="531"/>
    </row>
    <row r="67" spans="1:9" s="443" customFormat="1">
      <c r="A67" s="310"/>
      <c r="B67" s="348"/>
      <c r="C67" s="310"/>
      <c r="D67" s="531"/>
      <c r="E67" s="531"/>
      <c r="F67" s="531"/>
      <c r="G67" s="531"/>
      <c r="H67" s="531"/>
      <c r="I67" s="531"/>
    </row>
    <row r="68" spans="1:9" s="443" customFormat="1">
      <c r="A68" s="310"/>
      <c r="B68" s="348"/>
      <c r="C68" s="310"/>
      <c r="D68" s="531"/>
      <c r="E68" s="531"/>
      <c r="F68" s="531"/>
      <c r="G68" s="531"/>
      <c r="H68" s="531"/>
      <c r="I68" s="531"/>
    </row>
    <row r="69" spans="1:9" s="443" customFormat="1">
      <c r="A69" s="310"/>
      <c r="B69" s="348"/>
      <c r="C69" s="310"/>
      <c r="D69" s="531"/>
      <c r="E69" s="531"/>
      <c r="F69" s="531"/>
      <c r="G69" s="531"/>
      <c r="H69" s="531"/>
      <c r="I69" s="531"/>
    </row>
    <row r="70" spans="1:9" s="443" customFormat="1">
      <c r="A70" s="310"/>
      <c r="B70" s="348"/>
      <c r="C70" s="310"/>
      <c r="D70" s="531"/>
      <c r="E70" s="531"/>
      <c r="F70" s="531"/>
      <c r="G70" s="531"/>
      <c r="H70" s="531"/>
      <c r="I70" s="531"/>
    </row>
    <row r="71" spans="1:9" s="443" customFormat="1">
      <c r="A71" s="310"/>
      <c r="B71" s="348"/>
      <c r="C71" s="310"/>
      <c r="D71" s="531"/>
      <c r="E71" s="531"/>
      <c r="F71" s="531"/>
      <c r="G71" s="531"/>
      <c r="H71" s="531"/>
      <c r="I71" s="531"/>
    </row>
    <row r="72" spans="1:9" s="443" customFormat="1">
      <c r="A72" s="310"/>
      <c r="B72" s="348"/>
      <c r="C72" s="310"/>
      <c r="D72" s="531"/>
      <c r="E72" s="531"/>
      <c r="F72" s="531"/>
      <c r="G72" s="531"/>
      <c r="H72" s="531"/>
      <c r="I72" s="531"/>
    </row>
    <row r="73" spans="1:9" s="443" customFormat="1">
      <c r="A73" s="310"/>
      <c r="B73" s="348"/>
      <c r="C73" s="310"/>
      <c r="D73" s="531"/>
      <c r="E73" s="531"/>
      <c r="F73" s="531"/>
      <c r="G73" s="531"/>
      <c r="H73" s="531"/>
      <c r="I73" s="531"/>
    </row>
    <row r="74" spans="1:9" s="443" customFormat="1">
      <c r="A74" s="310"/>
      <c r="B74" s="348"/>
      <c r="C74" s="310"/>
      <c r="D74" s="531"/>
      <c r="E74" s="531"/>
      <c r="F74" s="531"/>
      <c r="G74" s="531"/>
      <c r="H74" s="531"/>
      <c r="I74" s="531"/>
    </row>
    <row r="75" spans="1:9" s="443" customFormat="1">
      <c r="A75" s="310"/>
      <c r="B75" s="348"/>
      <c r="C75" s="310"/>
      <c r="D75" s="531"/>
      <c r="E75" s="531"/>
      <c r="F75" s="531"/>
      <c r="G75" s="531"/>
      <c r="H75" s="531"/>
      <c r="I75" s="531"/>
    </row>
    <row r="76" spans="1:9" s="443" customFormat="1">
      <c r="A76" s="310"/>
      <c r="B76" s="348"/>
      <c r="C76" s="310"/>
      <c r="D76" s="531"/>
      <c r="E76" s="531"/>
      <c r="F76" s="531"/>
      <c r="G76" s="531"/>
      <c r="H76" s="531"/>
      <c r="I76" s="531"/>
    </row>
    <row r="77" spans="1:9" s="443" customFormat="1">
      <c r="A77" s="310"/>
      <c r="B77" s="348"/>
      <c r="C77" s="310"/>
      <c r="D77" s="531"/>
      <c r="E77" s="531"/>
      <c r="F77" s="531"/>
      <c r="G77" s="531"/>
      <c r="H77" s="531"/>
      <c r="I77" s="531"/>
    </row>
    <row r="78" spans="1:9" s="443" customFormat="1">
      <c r="A78" s="310"/>
      <c r="B78" s="348"/>
      <c r="C78" s="310"/>
      <c r="D78" s="531"/>
      <c r="E78" s="531"/>
      <c r="F78" s="531"/>
      <c r="G78" s="531"/>
      <c r="H78" s="531"/>
      <c r="I78" s="531"/>
    </row>
    <row r="79" spans="1:9" s="443" customFormat="1">
      <c r="A79" s="310"/>
      <c r="B79" s="348"/>
      <c r="C79" s="310"/>
      <c r="D79" s="531"/>
      <c r="E79" s="531"/>
      <c r="F79" s="531"/>
      <c r="G79" s="531"/>
      <c r="H79" s="531"/>
      <c r="I79" s="531"/>
    </row>
    <row r="80" spans="1:9" s="443" customFormat="1">
      <c r="A80" s="310"/>
      <c r="B80" s="348"/>
      <c r="C80" s="310"/>
      <c r="D80" s="531"/>
      <c r="E80" s="531"/>
      <c r="F80" s="531"/>
      <c r="G80" s="531"/>
      <c r="H80" s="531"/>
      <c r="I80" s="531"/>
    </row>
    <row r="81" spans="1:9" s="443" customFormat="1">
      <c r="A81" s="310"/>
      <c r="B81" s="348"/>
      <c r="C81" s="310"/>
      <c r="D81" s="531"/>
      <c r="E81" s="531"/>
      <c r="F81" s="531"/>
      <c r="G81" s="531"/>
      <c r="H81" s="531"/>
      <c r="I81" s="531"/>
    </row>
    <row r="82" spans="1:9" s="443" customFormat="1">
      <c r="A82" s="310"/>
      <c r="B82" s="348"/>
      <c r="C82" s="310"/>
      <c r="D82" s="531"/>
      <c r="E82" s="531"/>
      <c r="F82" s="531"/>
      <c r="G82" s="531"/>
      <c r="H82" s="531"/>
      <c r="I82" s="531"/>
    </row>
    <row r="83" spans="1:9" s="443" customFormat="1">
      <c r="A83" s="310"/>
      <c r="B83" s="348"/>
      <c r="C83" s="310"/>
      <c r="D83" s="531"/>
      <c r="E83" s="531"/>
      <c r="F83" s="531"/>
      <c r="G83" s="531"/>
      <c r="H83" s="531"/>
      <c r="I83" s="531"/>
    </row>
    <row r="84" spans="1:9" s="443" customFormat="1">
      <c r="A84" s="310"/>
      <c r="B84" s="348"/>
      <c r="C84" s="310"/>
      <c r="D84" s="531"/>
      <c r="E84" s="531"/>
      <c r="F84" s="531"/>
      <c r="G84" s="531"/>
      <c r="H84" s="531"/>
      <c r="I84" s="531"/>
    </row>
    <row r="85" spans="1:9" s="443" customFormat="1">
      <c r="A85" s="310"/>
      <c r="B85" s="348"/>
      <c r="C85" s="310"/>
      <c r="D85" s="531"/>
      <c r="E85" s="531"/>
      <c r="F85" s="531"/>
      <c r="G85" s="531"/>
      <c r="H85" s="531"/>
      <c r="I85" s="531"/>
    </row>
    <row r="86" spans="1:9" s="443" customFormat="1">
      <c r="A86" s="310"/>
      <c r="B86" s="348"/>
      <c r="C86" s="310"/>
      <c r="D86" s="531"/>
      <c r="E86" s="531"/>
      <c r="F86" s="531"/>
      <c r="G86" s="531"/>
      <c r="H86" s="531"/>
      <c r="I86" s="531"/>
    </row>
    <row r="87" spans="1:9" s="443" customFormat="1">
      <c r="A87" s="310"/>
      <c r="B87" s="348"/>
      <c r="C87" s="310"/>
      <c r="D87" s="531"/>
      <c r="E87" s="531"/>
      <c r="F87" s="531"/>
      <c r="G87" s="531"/>
      <c r="H87" s="531"/>
      <c r="I87" s="531"/>
    </row>
    <row r="88" spans="1:9" s="443" customFormat="1">
      <c r="A88" s="310"/>
      <c r="B88" s="348"/>
      <c r="C88" s="310"/>
      <c r="D88" s="531"/>
      <c r="E88" s="531"/>
      <c r="F88" s="531"/>
      <c r="G88" s="531"/>
      <c r="H88" s="531"/>
      <c r="I88" s="531"/>
    </row>
    <row r="89" spans="1:9" s="443" customFormat="1">
      <c r="A89" s="310"/>
      <c r="B89" s="348"/>
      <c r="C89" s="310"/>
      <c r="D89" s="531"/>
      <c r="E89" s="531"/>
      <c r="F89" s="531"/>
      <c r="G89" s="531"/>
      <c r="H89" s="531"/>
      <c r="I89" s="531"/>
    </row>
    <row r="90" spans="1:9" s="443" customFormat="1">
      <c r="A90" s="310"/>
      <c r="B90" s="348"/>
      <c r="C90" s="310"/>
      <c r="D90" s="531"/>
      <c r="E90" s="531"/>
      <c r="F90" s="531"/>
      <c r="G90" s="531"/>
      <c r="H90" s="531"/>
      <c r="I90" s="531"/>
    </row>
    <row r="91" spans="1:9" s="443" customFormat="1">
      <c r="A91" s="310"/>
      <c r="B91" s="348"/>
      <c r="C91" s="310"/>
      <c r="D91" s="531"/>
      <c r="E91" s="531"/>
      <c r="F91" s="531"/>
      <c r="G91" s="531"/>
      <c r="H91" s="531"/>
      <c r="I91" s="531"/>
    </row>
    <row r="92" spans="1:9" s="443" customFormat="1">
      <c r="A92" s="310"/>
      <c r="B92" s="348"/>
      <c r="C92" s="310"/>
      <c r="D92" s="531"/>
      <c r="E92" s="531"/>
      <c r="F92" s="531"/>
      <c r="G92" s="531"/>
      <c r="H92" s="531"/>
      <c r="I92" s="531"/>
    </row>
    <row r="93" spans="1:9" s="443" customFormat="1">
      <c r="A93" s="310"/>
      <c r="B93" s="348"/>
      <c r="C93" s="310"/>
      <c r="D93" s="531"/>
      <c r="E93" s="531"/>
      <c r="F93" s="531"/>
      <c r="G93" s="531"/>
      <c r="H93" s="531"/>
      <c r="I93" s="531"/>
    </row>
    <row r="94" spans="1:9" s="443" customFormat="1">
      <c r="A94" s="310"/>
      <c r="B94" s="348"/>
      <c r="C94" s="310"/>
      <c r="D94" s="531"/>
      <c r="E94" s="531"/>
      <c r="F94" s="531"/>
      <c r="G94" s="531"/>
      <c r="H94" s="531"/>
      <c r="I94" s="531"/>
    </row>
    <row r="95" spans="1:9" s="443" customFormat="1">
      <c r="A95" s="310"/>
      <c r="B95" s="348"/>
      <c r="C95" s="310"/>
      <c r="D95" s="531"/>
      <c r="E95" s="531"/>
      <c r="F95" s="531"/>
      <c r="G95" s="531"/>
      <c r="H95" s="531"/>
      <c r="I95" s="531"/>
    </row>
    <row r="96" spans="1:9" s="443" customFormat="1">
      <c r="A96" s="310"/>
      <c r="B96" s="348"/>
      <c r="C96" s="310"/>
      <c r="D96" s="531"/>
      <c r="E96" s="531"/>
      <c r="F96" s="531"/>
      <c r="G96" s="531"/>
      <c r="H96" s="531"/>
      <c r="I96" s="531"/>
    </row>
    <row r="97" spans="1:9" s="443" customFormat="1">
      <c r="A97" s="310"/>
      <c r="B97" s="348"/>
      <c r="C97" s="310"/>
      <c r="D97" s="531"/>
      <c r="E97" s="531"/>
      <c r="F97" s="531"/>
      <c r="G97" s="531"/>
      <c r="H97" s="531"/>
      <c r="I97" s="531"/>
    </row>
    <row r="98" spans="1:9" s="443" customFormat="1">
      <c r="A98" s="310"/>
      <c r="B98" s="348"/>
      <c r="C98" s="310"/>
      <c r="D98" s="531"/>
      <c r="E98" s="531"/>
      <c r="F98" s="531"/>
      <c r="G98" s="531"/>
      <c r="H98" s="531"/>
      <c r="I98" s="531"/>
    </row>
    <row r="99" spans="1:9" s="443" customFormat="1">
      <c r="A99" s="310"/>
      <c r="B99" s="348"/>
      <c r="C99" s="310"/>
      <c r="D99" s="531"/>
      <c r="E99" s="531"/>
      <c r="F99" s="531"/>
      <c r="G99" s="531"/>
      <c r="H99" s="531"/>
      <c r="I99" s="531"/>
    </row>
    <row r="100" spans="1:9" s="443" customFormat="1">
      <c r="A100" s="310"/>
      <c r="B100" s="348"/>
      <c r="C100" s="310"/>
      <c r="D100" s="531"/>
      <c r="E100" s="531"/>
      <c r="F100" s="531"/>
      <c r="G100" s="531"/>
      <c r="H100" s="531"/>
      <c r="I100" s="531"/>
    </row>
    <row r="101" spans="1:9" s="443" customFormat="1">
      <c r="A101" s="310"/>
      <c r="B101" s="348"/>
      <c r="C101" s="310"/>
      <c r="D101" s="531"/>
      <c r="E101" s="531"/>
      <c r="F101" s="531"/>
      <c r="G101" s="531"/>
      <c r="H101" s="531"/>
      <c r="I101" s="531"/>
    </row>
    <row r="102" spans="1:9" s="443" customFormat="1">
      <c r="A102" s="310"/>
      <c r="B102" s="348"/>
      <c r="C102" s="310"/>
      <c r="D102" s="531"/>
      <c r="E102" s="531"/>
      <c r="F102" s="531"/>
      <c r="G102" s="531"/>
      <c r="H102" s="531"/>
      <c r="I102" s="531"/>
    </row>
    <row r="103" spans="1:9" s="443" customFormat="1">
      <c r="A103" s="310"/>
      <c r="B103" s="348"/>
      <c r="C103" s="310"/>
      <c r="D103" s="531"/>
      <c r="E103" s="531"/>
      <c r="F103" s="531"/>
      <c r="G103" s="531"/>
      <c r="H103" s="531"/>
      <c r="I103" s="531"/>
    </row>
    <row r="104" spans="1:9" s="443" customFormat="1">
      <c r="A104" s="310"/>
      <c r="B104" s="348"/>
      <c r="C104" s="310"/>
      <c r="D104" s="531"/>
      <c r="E104" s="531"/>
      <c r="F104" s="531"/>
      <c r="G104" s="531"/>
      <c r="H104" s="531"/>
      <c r="I104" s="531"/>
    </row>
    <row r="105" spans="1:9" s="443" customFormat="1">
      <c r="A105" s="310"/>
      <c r="B105" s="348"/>
      <c r="C105" s="310"/>
      <c r="D105" s="531"/>
      <c r="E105" s="531"/>
      <c r="F105" s="531"/>
      <c r="G105" s="531"/>
      <c r="H105" s="531"/>
      <c r="I105" s="531"/>
    </row>
    <row r="106" spans="1:9" s="443" customFormat="1">
      <c r="A106" s="310"/>
      <c r="B106" s="348"/>
      <c r="C106" s="310"/>
      <c r="D106" s="531"/>
      <c r="E106" s="531"/>
      <c r="F106" s="531"/>
      <c r="G106" s="531"/>
      <c r="H106" s="531"/>
      <c r="I106" s="531"/>
    </row>
    <row r="107" spans="1:9" s="443" customFormat="1">
      <c r="A107" s="310"/>
      <c r="B107" s="348"/>
      <c r="C107" s="310"/>
      <c r="D107" s="531"/>
      <c r="E107" s="531"/>
      <c r="F107" s="531"/>
      <c r="G107" s="531"/>
      <c r="H107" s="531"/>
      <c r="I107" s="531"/>
    </row>
    <row r="108" spans="1:9" s="443" customFormat="1">
      <c r="A108" s="310"/>
      <c r="B108" s="348"/>
      <c r="C108" s="310"/>
      <c r="D108" s="531"/>
      <c r="E108" s="531"/>
      <c r="F108" s="531"/>
      <c r="G108" s="531"/>
      <c r="H108" s="531"/>
      <c r="I108" s="531"/>
    </row>
    <row r="109" spans="1:9" s="443" customFormat="1">
      <c r="A109" s="310"/>
      <c r="B109" s="348"/>
      <c r="C109" s="310"/>
      <c r="D109" s="531"/>
      <c r="E109" s="531"/>
      <c r="F109" s="531"/>
      <c r="G109" s="531"/>
      <c r="H109" s="531"/>
      <c r="I109" s="531"/>
    </row>
    <row r="110" spans="1:9" s="443" customFormat="1">
      <c r="A110" s="310"/>
      <c r="B110" s="348"/>
      <c r="C110" s="310"/>
      <c r="D110" s="531"/>
      <c r="E110" s="531"/>
      <c r="F110" s="531"/>
      <c r="G110" s="531"/>
      <c r="H110" s="531"/>
      <c r="I110" s="531"/>
    </row>
    <row r="111" spans="1:9" s="443" customFormat="1">
      <c r="A111" s="310"/>
      <c r="B111" s="348"/>
      <c r="C111" s="310"/>
      <c r="D111" s="531"/>
      <c r="E111" s="531"/>
      <c r="F111" s="531"/>
      <c r="G111" s="531"/>
      <c r="H111" s="531"/>
      <c r="I111" s="531"/>
    </row>
    <row r="112" spans="1:9" s="443" customFormat="1">
      <c r="A112" s="310"/>
      <c r="B112" s="348"/>
      <c r="C112" s="310"/>
      <c r="D112" s="531"/>
      <c r="E112" s="531"/>
      <c r="F112" s="531"/>
      <c r="G112" s="531"/>
      <c r="H112" s="531"/>
      <c r="I112" s="531"/>
    </row>
    <row r="113" spans="1:9" s="443" customFormat="1">
      <c r="A113" s="310"/>
      <c r="B113" s="348"/>
      <c r="C113" s="310"/>
      <c r="D113" s="531"/>
      <c r="E113" s="531"/>
      <c r="F113" s="531"/>
      <c r="G113" s="531"/>
      <c r="H113" s="531"/>
      <c r="I113" s="531"/>
    </row>
    <row r="114" spans="1:9" s="443" customFormat="1">
      <c r="A114" s="310"/>
      <c r="B114" s="348"/>
      <c r="C114" s="310"/>
      <c r="D114" s="531"/>
      <c r="E114" s="531"/>
      <c r="F114" s="531"/>
      <c r="G114" s="531"/>
      <c r="H114" s="531"/>
      <c r="I114" s="531"/>
    </row>
    <row r="115" spans="1:9" s="443" customFormat="1">
      <c r="A115" s="310"/>
      <c r="B115" s="348"/>
      <c r="C115" s="310"/>
      <c r="D115" s="531"/>
      <c r="E115" s="531"/>
      <c r="F115" s="531"/>
      <c r="G115" s="531"/>
      <c r="H115" s="531"/>
      <c r="I115" s="531"/>
    </row>
    <row r="116" spans="1:9" s="443" customFormat="1">
      <c r="A116" s="310"/>
      <c r="B116" s="348"/>
      <c r="C116" s="310"/>
      <c r="D116" s="531"/>
      <c r="E116" s="531"/>
      <c r="F116" s="531"/>
      <c r="G116" s="531"/>
      <c r="H116" s="531"/>
      <c r="I116" s="531"/>
    </row>
    <row r="117" spans="1:9" s="443" customFormat="1">
      <c r="A117" s="310"/>
      <c r="B117" s="348"/>
      <c r="C117" s="310"/>
      <c r="D117" s="531"/>
      <c r="E117" s="531"/>
      <c r="F117" s="531"/>
      <c r="G117" s="531"/>
      <c r="H117" s="531"/>
      <c r="I117" s="531"/>
    </row>
    <row r="118" spans="1:9" s="443" customFormat="1">
      <c r="A118" s="310"/>
      <c r="B118" s="348"/>
      <c r="C118" s="310"/>
      <c r="D118" s="531"/>
      <c r="E118" s="531"/>
      <c r="F118" s="531"/>
      <c r="G118" s="531"/>
      <c r="H118" s="531"/>
      <c r="I118" s="531"/>
    </row>
    <row r="119" spans="1:9" s="443" customFormat="1">
      <c r="A119" s="310"/>
      <c r="B119" s="348"/>
      <c r="C119" s="310"/>
      <c r="D119" s="531"/>
      <c r="E119" s="531"/>
      <c r="F119" s="531"/>
      <c r="G119" s="531"/>
      <c r="H119" s="531"/>
      <c r="I119" s="531"/>
    </row>
    <row r="120" spans="1:9">
      <c r="D120" s="531"/>
      <c r="E120" s="531"/>
      <c r="F120" s="531"/>
      <c r="G120" s="531"/>
      <c r="H120" s="531"/>
      <c r="I120" s="531"/>
    </row>
    <row r="121" spans="1:9">
      <c r="D121" s="531"/>
      <c r="E121" s="531"/>
      <c r="F121" s="531"/>
      <c r="G121" s="531"/>
      <c r="H121" s="531"/>
      <c r="I121" s="531"/>
    </row>
    <row r="122" spans="1:9">
      <c r="D122" s="531"/>
      <c r="E122" s="531"/>
      <c r="F122" s="531"/>
      <c r="G122" s="531"/>
      <c r="H122" s="531"/>
      <c r="I122" s="531"/>
    </row>
    <row r="123" spans="1:9">
      <c r="D123" s="531"/>
      <c r="E123" s="531"/>
      <c r="F123" s="531"/>
      <c r="G123" s="531"/>
      <c r="H123" s="531"/>
      <c r="I123" s="531"/>
    </row>
    <row r="124" spans="1:9">
      <c r="D124" s="531"/>
      <c r="E124" s="531"/>
      <c r="F124" s="531"/>
      <c r="G124" s="531"/>
      <c r="H124" s="531"/>
      <c r="I124" s="531"/>
    </row>
    <row r="125" spans="1:9">
      <c r="D125" s="531"/>
      <c r="E125" s="531"/>
      <c r="F125" s="531"/>
      <c r="G125" s="531"/>
      <c r="H125" s="531"/>
      <c r="I125" s="531"/>
    </row>
    <row r="126" spans="1:9">
      <c r="D126" s="531"/>
      <c r="E126" s="531"/>
      <c r="F126" s="531"/>
      <c r="G126" s="531"/>
      <c r="H126" s="531"/>
      <c r="I126" s="531"/>
    </row>
    <row r="127" spans="1:9">
      <c r="D127" s="531"/>
      <c r="E127" s="531"/>
      <c r="F127" s="531"/>
      <c r="G127" s="531"/>
      <c r="H127" s="531"/>
      <c r="I127" s="531"/>
    </row>
    <row r="128" spans="1:9">
      <c r="D128" s="531"/>
      <c r="E128" s="531"/>
      <c r="F128" s="531"/>
      <c r="G128" s="531"/>
      <c r="H128" s="531"/>
      <c r="I128" s="531"/>
    </row>
    <row r="129" spans="4:9" s="310" customFormat="1">
      <c r="D129" s="531"/>
      <c r="E129" s="531"/>
      <c r="F129" s="531"/>
      <c r="G129" s="531"/>
      <c r="H129" s="531"/>
      <c r="I129" s="531"/>
    </row>
    <row r="130" spans="4:9" s="310" customFormat="1">
      <c r="D130" s="531"/>
      <c r="E130" s="531"/>
      <c r="F130" s="531"/>
      <c r="G130" s="531"/>
      <c r="H130" s="531"/>
      <c r="I130" s="531"/>
    </row>
    <row r="131" spans="4:9" s="310" customFormat="1">
      <c r="D131" s="531"/>
      <c r="E131" s="531"/>
      <c r="F131" s="531"/>
      <c r="G131" s="531"/>
      <c r="H131" s="531"/>
      <c r="I131" s="531"/>
    </row>
    <row r="132" spans="4:9" s="310" customFormat="1">
      <c r="D132" s="531"/>
      <c r="E132" s="531"/>
      <c r="F132" s="531"/>
      <c r="G132" s="531"/>
      <c r="H132" s="531"/>
      <c r="I132" s="531"/>
    </row>
    <row r="133" spans="4:9" s="310" customFormat="1">
      <c r="D133" s="531"/>
      <c r="E133" s="531"/>
      <c r="F133" s="531"/>
      <c r="G133" s="531"/>
      <c r="H133" s="531"/>
      <c r="I133" s="531"/>
    </row>
    <row r="134" spans="4:9" s="310" customFormat="1">
      <c r="D134" s="531"/>
      <c r="E134" s="531"/>
      <c r="F134" s="531"/>
      <c r="G134" s="531"/>
      <c r="H134" s="531"/>
      <c r="I134" s="531"/>
    </row>
    <row r="135" spans="4:9" s="310" customFormat="1">
      <c r="D135" s="531"/>
      <c r="E135" s="531"/>
      <c r="F135" s="531"/>
      <c r="G135" s="531"/>
      <c r="H135" s="531"/>
      <c r="I135" s="531"/>
    </row>
    <row r="136" spans="4:9" s="310" customFormat="1">
      <c r="D136" s="531"/>
      <c r="E136" s="531"/>
      <c r="F136" s="531"/>
      <c r="G136" s="531"/>
      <c r="H136" s="531"/>
      <c r="I136" s="531"/>
    </row>
    <row r="137" spans="4:9" s="310" customFormat="1">
      <c r="D137" s="531"/>
      <c r="E137" s="531"/>
      <c r="F137" s="531"/>
      <c r="G137" s="531"/>
      <c r="H137" s="531"/>
      <c r="I137" s="531"/>
    </row>
    <row r="138" spans="4:9" s="310" customFormat="1">
      <c r="D138" s="531"/>
      <c r="E138" s="531"/>
      <c r="F138" s="531"/>
      <c r="G138" s="531"/>
      <c r="H138" s="531"/>
      <c r="I138" s="531"/>
    </row>
    <row r="139" spans="4:9" s="310" customFormat="1">
      <c r="D139" s="531"/>
      <c r="E139" s="531"/>
      <c r="F139" s="531"/>
      <c r="G139" s="531"/>
      <c r="H139" s="531"/>
      <c r="I139" s="531"/>
    </row>
    <row r="140" spans="4:9" s="310" customFormat="1">
      <c r="D140" s="531"/>
      <c r="E140" s="531"/>
      <c r="F140" s="531"/>
      <c r="G140" s="531"/>
      <c r="H140" s="531"/>
      <c r="I140" s="531"/>
    </row>
    <row r="141" spans="4:9" s="310" customFormat="1">
      <c r="D141" s="531"/>
      <c r="E141" s="531"/>
      <c r="F141" s="531"/>
      <c r="G141" s="531"/>
      <c r="H141" s="531"/>
      <c r="I141" s="531"/>
    </row>
    <row r="142" spans="4:9" s="310" customFormat="1">
      <c r="D142" s="531"/>
      <c r="E142" s="531"/>
      <c r="F142" s="531"/>
      <c r="G142" s="531"/>
      <c r="H142" s="531"/>
      <c r="I142" s="531"/>
    </row>
    <row r="143" spans="4:9" s="310" customFormat="1">
      <c r="D143" s="531"/>
      <c r="E143" s="531"/>
      <c r="F143" s="531"/>
      <c r="G143" s="531"/>
      <c r="H143" s="531"/>
      <c r="I143" s="531"/>
    </row>
    <row r="144" spans="4:9" s="310" customFormat="1">
      <c r="D144" s="531"/>
      <c r="E144" s="531"/>
      <c r="F144" s="531"/>
      <c r="G144" s="531"/>
      <c r="H144" s="531"/>
      <c r="I144" s="531"/>
    </row>
    <row r="145" spans="4:9" s="310" customFormat="1">
      <c r="D145" s="531"/>
      <c r="E145" s="531"/>
      <c r="F145" s="531"/>
      <c r="G145" s="531"/>
      <c r="H145" s="531"/>
      <c r="I145" s="531"/>
    </row>
    <row r="146" spans="4:9" s="310" customFormat="1">
      <c r="D146" s="531"/>
      <c r="E146" s="531"/>
      <c r="F146" s="531"/>
      <c r="G146" s="531"/>
      <c r="H146" s="531"/>
      <c r="I146" s="531"/>
    </row>
    <row r="147" spans="4:9" s="310" customFormat="1">
      <c r="D147" s="531"/>
      <c r="E147" s="531"/>
      <c r="F147" s="531"/>
      <c r="G147" s="531"/>
      <c r="H147" s="531"/>
      <c r="I147" s="531"/>
    </row>
    <row r="148" spans="4:9" s="310" customFormat="1">
      <c r="D148" s="531"/>
      <c r="E148" s="531"/>
      <c r="F148" s="531"/>
      <c r="G148" s="531"/>
      <c r="H148" s="531"/>
      <c r="I148" s="531"/>
    </row>
    <row r="149" spans="4:9" s="310" customFormat="1">
      <c r="D149" s="531"/>
      <c r="E149" s="531"/>
      <c r="F149" s="531"/>
      <c r="G149" s="531"/>
      <c r="H149" s="531"/>
      <c r="I149" s="531"/>
    </row>
    <row r="150" spans="4:9" s="310" customFormat="1">
      <c r="D150" s="531"/>
      <c r="E150" s="531"/>
      <c r="F150" s="531"/>
      <c r="G150" s="531"/>
      <c r="H150" s="531"/>
      <c r="I150" s="531"/>
    </row>
    <row r="151" spans="4:9" s="310" customFormat="1">
      <c r="D151" s="531"/>
      <c r="E151" s="531"/>
      <c r="F151" s="531"/>
      <c r="G151" s="531"/>
      <c r="H151" s="531"/>
      <c r="I151" s="531"/>
    </row>
    <row r="152" spans="4:9" s="310" customFormat="1">
      <c r="D152" s="531"/>
      <c r="E152" s="531"/>
      <c r="F152" s="531"/>
      <c r="G152" s="531"/>
      <c r="H152" s="531"/>
      <c r="I152" s="531"/>
    </row>
    <row r="153" spans="4:9" s="310" customFormat="1">
      <c r="D153" s="531"/>
      <c r="E153" s="531"/>
      <c r="F153" s="531"/>
      <c r="G153" s="531"/>
      <c r="H153" s="531"/>
      <c r="I153" s="531"/>
    </row>
    <row r="154" spans="4:9" s="310" customFormat="1">
      <c r="D154" s="531"/>
      <c r="E154" s="531"/>
      <c r="F154" s="531"/>
      <c r="G154" s="531"/>
      <c r="H154" s="531"/>
      <c r="I154" s="531"/>
    </row>
    <row r="155" spans="4:9" s="310" customFormat="1">
      <c r="D155" s="531"/>
      <c r="E155" s="531"/>
      <c r="F155" s="531"/>
      <c r="G155" s="531"/>
      <c r="H155" s="531"/>
      <c r="I155" s="531"/>
    </row>
    <row r="156" spans="4:9" s="310" customFormat="1">
      <c r="D156" s="531"/>
      <c r="E156" s="531"/>
      <c r="F156" s="531"/>
      <c r="G156" s="531"/>
      <c r="H156" s="531"/>
      <c r="I156" s="531"/>
    </row>
    <row r="157" spans="4:9" s="310" customFormat="1">
      <c r="D157" s="531"/>
      <c r="E157" s="531"/>
      <c r="F157" s="531"/>
      <c r="G157" s="531"/>
      <c r="H157" s="531"/>
      <c r="I157" s="531"/>
    </row>
    <row r="158" spans="4:9" s="310" customFormat="1">
      <c r="D158" s="531"/>
      <c r="E158" s="531"/>
      <c r="F158" s="531"/>
      <c r="G158" s="531"/>
      <c r="H158" s="531"/>
      <c r="I158" s="531"/>
    </row>
    <row r="159" spans="4:9" s="310" customFormat="1">
      <c r="D159" s="531"/>
      <c r="E159" s="531"/>
      <c r="F159" s="531"/>
      <c r="G159" s="531"/>
      <c r="H159" s="531"/>
      <c r="I159" s="531"/>
    </row>
    <row r="160" spans="4:9" s="310" customFormat="1">
      <c r="D160" s="531"/>
      <c r="E160" s="531"/>
      <c r="F160" s="531"/>
      <c r="G160" s="531"/>
      <c r="H160" s="531"/>
      <c r="I160" s="531"/>
    </row>
    <row r="161" spans="4:9" s="310" customFormat="1">
      <c r="D161" s="531"/>
      <c r="E161" s="531"/>
      <c r="F161" s="531"/>
      <c r="G161" s="531"/>
      <c r="H161" s="531"/>
      <c r="I161" s="531"/>
    </row>
    <row r="162" spans="4:9" s="310" customFormat="1">
      <c r="D162" s="531"/>
      <c r="E162" s="531"/>
      <c r="F162" s="531"/>
      <c r="G162" s="531"/>
      <c r="H162" s="531"/>
      <c r="I162" s="531"/>
    </row>
    <row r="163" spans="4:9" s="310" customFormat="1">
      <c r="D163" s="531"/>
      <c r="E163" s="531"/>
      <c r="F163" s="531"/>
      <c r="G163" s="531"/>
      <c r="H163" s="531"/>
      <c r="I163" s="531"/>
    </row>
    <row r="164" spans="4:9" s="310" customFormat="1">
      <c r="D164" s="531"/>
      <c r="E164" s="531"/>
      <c r="F164" s="531"/>
      <c r="G164" s="531"/>
      <c r="H164" s="531"/>
      <c r="I164" s="531"/>
    </row>
    <row r="165" spans="4:9" s="310" customFormat="1">
      <c r="D165" s="531"/>
      <c r="E165" s="531"/>
      <c r="F165" s="531"/>
      <c r="G165" s="531"/>
      <c r="H165" s="531"/>
      <c r="I165" s="531"/>
    </row>
    <row r="166" spans="4:9" s="310" customFormat="1">
      <c r="D166" s="531"/>
      <c r="E166" s="531"/>
      <c r="F166" s="531"/>
      <c r="G166" s="531"/>
      <c r="H166" s="531"/>
      <c r="I166" s="531"/>
    </row>
    <row r="167" spans="4:9" s="310" customFormat="1">
      <c r="D167" s="531"/>
      <c r="E167" s="531"/>
      <c r="F167" s="531"/>
      <c r="G167" s="531"/>
      <c r="H167" s="531"/>
      <c r="I167" s="531"/>
    </row>
    <row r="168" spans="4:9" s="310" customFormat="1">
      <c r="D168" s="531"/>
      <c r="E168" s="531"/>
      <c r="F168" s="531"/>
      <c r="G168" s="531"/>
      <c r="H168" s="531"/>
      <c r="I168" s="531"/>
    </row>
    <row r="169" spans="4:9" s="310" customFormat="1">
      <c r="D169" s="531"/>
      <c r="E169" s="531"/>
      <c r="F169" s="531"/>
      <c r="G169" s="531"/>
      <c r="H169" s="531"/>
      <c r="I169" s="531"/>
    </row>
    <row r="170" spans="4:9" s="310" customFormat="1">
      <c r="D170" s="531"/>
      <c r="E170" s="531"/>
      <c r="F170" s="531"/>
      <c r="G170" s="531"/>
      <c r="H170" s="531"/>
      <c r="I170" s="531"/>
    </row>
    <row r="171" spans="4:9" s="310" customFormat="1">
      <c r="D171" s="531"/>
      <c r="E171" s="531"/>
      <c r="F171" s="531"/>
      <c r="G171" s="531"/>
      <c r="H171" s="531"/>
      <c r="I171" s="531"/>
    </row>
    <row r="172" spans="4:9" s="310" customFormat="1">
      <c r="D172" s="531"/>
      <c r="E172" s="531"/>
      <c r="F172" s="531"/>
      <c r="G172" s="531"/>
      <c r="H172" s="531"/>
      <c r="I172" s="531"/>
    </row>
    <row r="173" spans="4:9" s="310" customFormat="1">
      <c r="D173" s="531"/>
      <c r="E173" s="531"/>
      <c r="F173" s="531"/>
      <c r="G173" s="531"/>
      <c r="H173" s="531"/>
      <c r="I173" s="531"/>
    </row>
    <row r="174" spans="4:9" s="310" customFormat="1">
      <c r="D174" s="531"/>
      <c r="E174" s="531"/>
      <c r="F174" s="531"/>
      <c r="G174" s="531"/>
      <c r="H174" s="531"/>
      <c r="I174" s="531"/>
    </row>
    <row r="175" spans="4:9" s="310" customFormat="1">
      <c r="D175" s="531"/>
      <c r="E175" s="531"/>
      <c r="F175" s="531"/>
      <c r="G175" s="531"/>
      <c r="H175" s="531"/>
      <c r="I175" s="531"/>
    </row>
    <row r="176" spans="4:9" s="310" customFormat="1">
      <c r="D176" s="531"/>
      <c r="E176" s="531"/>
      <c r="F176" s="531"/>
      <c r="G176" s="531"/>
      <c r="H176" s="531"/>
      <c r="I176" s="531"/>
    </row>
    <row r="177" spans="4:9" s="310" customFormat="1">
      <c r="D177" s="531"/>
      <c r="E177" s="531"/>
      <c r="F177" s="531"/>
      <c r="G177" s="531"/>
      <c r="H177" s="531"/>
      <c r="I177" s="531"/>
    </row>
    <row r="178" spans="4:9" s="310" customFormat="1">
      <c r="D178" s="531"/>
      <c r="E178" s="531"/>
      <c r="F178" s="531"/>
      <c r="G178" s="531"/>
      <c r="H178" s="531"/>
      <c r="I178" s="531"/>
    </row>
    <row r="179" spans="4:9" s="310" customFormat="1">
      <c r="D179" s="531"/>
      <c r="E179" s="531"/>
      <c r="F179" s="531"/>
      <c r="G179" s="531"/>
      <c r="H179" s="531"/>
      <c r="I179" s="531"/>
    </row>
    <row r="180" spans="4:9" s="310" customFormat="1">
      <c r="D180" s="531"/>
      <c r="E180" s="531"/>
      <c r="F180" s="531"/>
      <c r="G180" s="531"/>
      <c r="H180" s="531"/>
      <c r="I180" s="531"/>
    </row>
    <row r="181" spans="4:9" s="310" customFormat="1">
      <c r="D181" s="531"/>
      <c r="E181" s="531"/>
      <c r="F181" s="531"/>
      <c r="G181" s="531"/>
      <c r="H181" s="531"/>
      <c r="I181" s="531"/>
    </row>
    <row r="182" spans="4:9" s="310" customFormat="1">
      <c r="D182" s="531"/>
      <c r="E182" s="531"/>
      <c r="F182" s="531"/>
      <c r="G182" s="531"/>
      <c r="H182" s="531"/>
      <c r="I182" s="531"/>
    </row>
    <row r="183" spans="4:9" s="310" customFormat="1">
      <c r="D183" s="531"/>
      <c r="E183" s="531"/>
      <c r="F183" s="531"/>
      <c r="G183" s="531"/>
      <c r="H183" s="531"/>
      <c r="I183" s="531"/>
    </row>
    <row r="184" spans="4:9" s="310" customFormat="1">
      <c r="D184" s="531"/>
      <c r="E184" s="531"/>
      <c r="F184" s="531"/>
      <c r="G184" s="531"/>
      <c r="H184" s="531"/>
      <c r="I184" s="531"/>
    </row>
    <row r="185" spans="4:9" s="310" customFormat="1">
      <c r="D185" s="531"/>
      <c r="E185" s="531"/>
      <c r="F185" s="531"/>
      <c r="G185" s="531"/>
      <c r="H185" s="531"/>
      <c r="I185" s="531"/>
    </row>
    <row r="186" spans="4:9" s="310" customFormat="1">
      <c r="D186" s="531"/>
      <c r="E186" s="531"/>
      <c r="F186" s="531"/>
      <c r="G186" s="531"/>
      <c r="H186" s="531"/>
      <c r="I186" s="531"/>
    </row>
    <row r="187" spans="4:9" s="310" customFormat="1">
      <c r="D187" s="531"/>
      <c r="E187" s="531"/>
      <c r="F187" s="531"/>
      <c r="G187" s="531"/>
      <c r="H187" s="531"/>
      <c r="I187" s="531"/>
    </row>
    <row r="188" spans="4:9" s="310" customFormat="1">
      <c r="D188" s="531"/>
      <c r="E188" s="531"/>
      <c r="F188" s="531"/>
      <c r="G188" s="531"/>
      <c r="H188" s="531"/>
      <c r="I188" s="531"/>
    </row>
    <row r="189" spans="4:9" s="310" customFormat="1">
      <c r="D189" s="531"/>
      <c r="E189" s="531"/>
      <c r="F189" s="531"/>
      <c r="G189" s="531"/>
      <c r="H189" s="531"/>
      <c r="I189" s="531"/>
    </row>
    <row r="190" spans="4:9" s="310" customFormat="1">
      <c r="D190" s="531"/>
      <c r="E190" s="531"/>
      <c r="F190" s="531"/>
      <c r="G190" s="531"/>
      <c r="H190" s="531"/>
      <c r="I190" s="531"/>
    </row>
    <row r="191" spans="4:9" s="310" customFormat="1">
      <c r="D191" s="531"/>
      <c r="E191" s="531"/>
      <c r="F191" s="531"/>
      <c r="G191" s="531"/>
      <c r="H191" s="531"/>
      <c r="I191" s="531"/>
    </row>
    <row r="192" spans="4:9" s="310" customFormat="1">
      <c r="D192" s="531"/>
      <c r="E192" s="531"/>
      <c r="F192" s="531"/>
      <c r="G192" s="531"/>
      <c r="H192" s="531"/>
      <c r="I192" s="531"/>
    </row>
    <row r="193" spans="4:9" s="310" customFormat="1">
      <c r="D193" s="531"/>
      <c r="E193" s="531"/>
      <c r="F193" s="531"/>
      <c r="G193" s="531"/>
      <c r="H193" s="531"/>
      <c r="I193" s="531"/>
    </row>
    <row r="194" spans="4:9" s="310" customFormat="1">
      <c r="D194" s="531"/>
      <c r="E194" s="531"/>
      <c r="F194" s="531"/>
      <c r="G194" s="531"/>
      <c r="H194" s="531"/>
      <c r="I194" s="531"/>
    </row>
    <row r="195" spans="4:9" s="310" customFormat="1">
      <c r="D195" s="531"/>
      <c r="E195" s="531"/>
      <c r="F195" s="531"/>
      <c r="G195" s="531"/>
      <c r="H195" s="531"/>
      <c r="I195" s="531"/>
    </row>
    <row r="196" spans="4:9" s="310" customFormat="1">
      <c r="D196" s="531"/>
      <c r="E196" s="531"/>
      <c r="F196" s="531"/>
      <c r="G196" s="531"/>
      <c r="H196" s="531"/>
      <c r="I196" s="531"/>
    </row>
    <row r="197" spans="4:9" s="310" customFormat="1">
      <c r="D197" s="531"/>
      <c r="E197" s="531"/>
      <c r="F197" s="531"/>
      <c r="G197" s="531"/>
      <c r="H197" s="531"/>
      <c r="I197" s="531"/>
    </row>
    <row r="198" spans="4:9" s="310" customFormat="1">
      <c r="D198" s="531"/>
      <c r="E198" s="531"/>
      <c r="F198" s="531"/>
      <c r="G198" s="531"/>
      <c r="H198" s="531"/>
      <c r="I198" s="531"/>
    </row>
    <row r="199" spans="4:9" s="310" customFormat="1">
      <c r="D199" s="531"/>
      <c r="E199" s="531"/>
      <c r="F199" s="531"/>
      <c r="G199" s="531"/>
      <c r="H199" s="531"/>
      <c r="I199" s="531"/>
    </row>
    <row r="200" spans="4:9" s="310" customFormat="1">
      <c r="D200" s="531"/>
      <c r="E200" s="531"/>
      <c r="F200" s="531"/>
      <c r="G200" s="531"/>
      <c r="H200" s="531"/>
      <c r="I200" s="531"/>
    </row>
    <row r="201" spans="4:9" s="310" customFormat="1">
      <c r="D201" s="531"/>
      <c r="E201" s="531"/>
      <c r="F201" s="531"/>
      <c r="G201" s="531"/>
      <c r="H201" s="531"/>
      <c r="I201" s="531"/>
    </row>
    <row r="202" spans="4:9" s="310" customFormat="1">
      <c r="D202" s="531"/>
      <c r="E202" s="531"/>
      <c r="F202" s="531"/>
      <c r="G202" s="531"/>
      <c r="H202" s="531"/>
      <c r="I202" s="531"/>
    </row>
    <row r="203" spans="4:9" s="310" customFormat="1">
      <c r="D203" s="531"/>
      <c r="E203" s="531"/>
      <c r="F203" s="531"/>
      <c r="G203" s="531"/>
      <c r="H203" s="531"/>
      <c r="I203" s="531"/>
    </row>
    <row r="204" spans="4:9" s="310" customFormat="1">
      <c r="D204" s="531"/>
      <c r="E204" s="531"/>
      <c r="F204" s="531"/>
      <c r="G204" s="531"/>
      <c r="H204" s="531"/>
      <c r="I204" s="531"/>
    </row>
    <row r="205" spans="4:9" s="310" customFormat="1">
      <c r="D205" s="531"/>
      <c r="E205" s="531"/>
      <c r="F205" s="531"/>
      <c r="G205" s="531"/>
      <c r="H205" s="531"/>
      <c r="I205" s="531"/>
    </row>
    <row r="206" spans="4:9" s="310" customFormat="1">
      <c r="D206" s="531"/>
      <c r="E206" s="531"/>
      <c r="F206" s="531"/>
      <c r="G206" s="531"/>
      <c r="H206" s="531"/>
      <c r="I206" s="531"/>
    </row>
    <row r="207" spans="4:9" s="310" customFormat="1">
      <c r="D207" s="531"/>
      <c r="E207" s="531"/>
      <c r="F207" s="531"/>
      <c r="G207" s="531"/>
      <c r="H207" s="531"/>
      <c r="I207" s="531"/>
    </row>
    <row r="208" spans="4:9" s="310" customFormat="1">
      <c r="D208" s="531"/>
      <c r="E208" s="531"/>
      <c r="F208" s="531"/>
      <c r="G208" s="531"/>
      <c r="H208" s="531"/>
      <c r="I208" s="531"/>
    </row>
    <row r="209" spans="4:9" s="310" customFormat="1">
      <c r="D209" s="531"/>
      <c r="E209" s="531"/>
      <c r="F209" s="531"/>
      <c r="G209" s="531"/>
      <c r="H209" s="531"/>
      <c r="I209" s="531"/>
    </row>
    <row r="210" spans="4:9" s="310" customFormat="1">
      <c r="D210" s="531"/>
      <c r="E210" s="531"/>
      <c r="F210" s="531"/>
      <c r="G210" s="531"/>
      <c r="H210" s="531"/>
      <c r="I210" s="531"/>
    </row>
    <row r="211" spans="4:9" s="310" customFormat="1">
      <c r="D211" s="531"/>
      <c r="E211" s="531"/>
      <c r="F211" s="531"/>
      <c r="G211" s="531"/>
      <c r="H211" s="531"/>
      <c r="I211" s="531"/>
    </row>
    <row r="212" spans="4:9" s="310" customFormat="1">
      <c r="D212" s="531"/>
      <c r="E212" s="531"/>
      <c r="F212" s="531"/>
      <c r="G212" s="531"/>
      <c r="H212" s="531"/>
      <c r="I212" s="531"/>
    </row>
    <row r="213" spans="4:9" s="310" customFormat="1">
      <c r="D213" s="531"/>
      <c r="E213" s="531"/>
      <c r="F213" s="531"/>
      <c r="G213" s="531"/>
      <c r="H213" s="531"/>
      <c r="I213" s="531"/>
    </row>
    <row r="214" spans="4:9" s="310" customFormat="1">
      <c r="D214" s="531"/>
      <c r="E214" s="531"/>
      <c r="F214" s="531"/>
      <c r="G214" s="531"/>
      <c r="H214" s="531"/>
      <c r="I214" s="531"/>
    </row>
    <row r="215" spans="4:9" s="310" customFormat="1">
      <c r="D215" s="531"/>
      <c r="E215" s="531"/>
      <c r="F215" s="531"/>
      <c r="G215" s="531"/>
      <c r="H215" s="531"/>
      <c r="I215" s="531"/>
    </row>
    <row r="216" spans="4:9" s="310" customFormat="1">
      <c r="D216" s="531"/>
      <c r="E216" s="531"/>
      <c r="F216" s="531"/>
      <c r="G216" s="531"/>
      <c r="H216" s="531"/>
      <c r="I216" s="531"/>
    </row>
    <row r="217" spans="4:9" s="310" customFormat="1">
      <c r="D217" s="531"/>
      <c r="E217" s="531"/>
      <c r="F217" s="531"/>
      <c r="G217" s="531"/>
      <c r="H217" s="531"/>
      <c r="I217" s="531"/>
    </row>
    <row r="218" spans="4:9" s="310" customFormat="1">
      <c r="D218" s="531"/>
      <c r="E218" s="531"/>
      <c r="F218" s="531"/>
      <c r="G218" s="531"/>
      <c r="H218" s="531"/>
      <c r="I218" s="531"/>
    </row>
    <row r="219" spans="4:9" s="310" customFormat="1">
      <c r="D219" s="531"/>
      <c r="E219" s="531"/>
      <c r="F219" s="531"/>
      <c r="G219" s="531"/>
      <c r="H219" s="531"/>
      <c r="I219" s="531"/>
    </row>
    <row r="220" spans="4:9" s="310" customFormat="1">
      <c r="D220" s="531"/>
      <c r="E220" s="531"/>
      <c r="F220" s="531"/>
      <c r="G220" s="531"/>
      <c r="H220" s="531"/>
      <c r="I220" s="531"/>
    </row>
    <row r="221" spans="4:9" s="310" customFormat="1">
      <c r="D221" s="531"/>
      <c r="E221" s="531"/>
      <c r="F221" s="531"/>
      <c r="G221" s="531"/>
      <c r="H221" s="531"/>
      <c r="I221" s="531"/>
    </row>
    <row r="222" spans="4:9" s="310" customFormat="1">
      <c r="D222" s="531"/>
      <c r="E222" s="531"/>
      <c r="F222" s="531"/>
      <c r="G222" s="531"/>
      <c r="H222" s="531"/>
      <c r="I222" s="531"/>
    </row>
    <row r="223" spans="4:9" s="310" customFormat="1">
      <c r="D223" s="531"/>
      <c r="E223" s="531"/>
      <c r="F223" s="531"/>
      <c r="G223" s="531"/>
      <c r="H223" s="531"/>
      <c r="I223" s="531"/>
    </row>
    <row r="224" spans="4:9" s="310" customFormat="1">
      <c r="D224" s="531"/>
      <c r="E224" s="531"/>
      <c r="F224" s="531"/>
      <c r="G224" s="531"/>
      <c r="H224" s="531"/>
      <c r="I224" s="531"/>
    </row>
    <row r="225" spans="4:9" s="310" customFormat="1">
      <c r="D225" s="531"/>
      <c r="E225" s="531"/>
      <c r="F225" s="531"/>
      <c r="G225" s="531"/>
      <c r="H225" s="531"/>
      <c r="I225" s="531"/>
    </row>
    <row r="226" spans="4:9" s="310" customFormat="1">
      <c r="D226" s="531"/>
      <c r="E226" s="531"/>
      <c r="F226" s="531"/>
      <c r="G226" s="531"/>
      <c r="H226" s="531"/>
      <c r="I226" s="531"/>
    </row>
    <row r="227" spans="4:9" s="310" customFormat="1">
      <c r="D227" s="531"/>
      <c r="E227" s="531"/>
      <c r="F227" s="531"/>
      <c r="G227" s="531"/>
      <c r="H227" s="531"/>
      <c r="I227" s="531"/>
    </row>
    <row r="228" spans="4:9" s="310" customFormat="1">
      <c r="D228" s="531"/>
      <c r="E228" s="531"/>
      <c r="F228" s="531"/>
      <c r="G228" s="531"/>
      <c r="H228" s="531"/>
      <c r="I228" s="531"/>
    </row>
    <row r="229" spans="4:9" s="310" customFormat="1">
      <c r="D229" s="531"/>
      <c r="E229" s="531"/>
      <c r="F229" s="531"/>
      <c r="G229" s="531"/>
      <c r="H229" s="531"/>
      <c r="I229" s="531"/>
    </row>
    <row r="230" spans="4:9" s="310" customFormat="1">
      <c r="D230" s="531"/>
      <c r="E230" s="531"/>
      <c r="F230" s="531"/>
      <c r="G230" s="531"/>
      <c r="H230" s="531"/>
      <c r="I230" s="531"/>
    </row>
    <row r="231" spans="4:9" s="310" customFormat="1">
      <c r="D231" s="531"/>
      <c r="E231" s="531"/>
      <c r="F231" s="531"/>
      <c r="G231" s="531"/>
      <c r="H231" s="531"/>
      <c r="I231" s="531"/>
    </row>
    <row r="232" spans="4:9" s="310" customFormat="1">
      <c r="D232" s="531"/>
      <c r="E232" s="531"/>
      <c r="F232" s="531"/>
      <c r="G232" s="531"/>
      <c r="H232" s="531"/>
      <c r="I232" s="531"/>
    </row>
    <row r="233" spans="4:9" s="310" customFormat="1">
      <c r="D233" s="531"/>
      <c r="E233" s="531"/>
      <c r="F233" s="531"/>
      <c r="G233" s="531"/>
      <c r="H233" s="531"/>
      <c r="I233" s="531"/>
    </row>
    <row r="234" spans="4:9" s="310" customFormat="1">
      <c r="D234" s="531"/>
      <c r="E234" s="531"/>
      <c r="F234" s="531"/>
      <c r="G234" s="531"/>
      <c r="H234" s="531"/>
      <c r="I234" s="531"/>
    </row>
    <row r="235" spans="4:9" s="310" customFormat="1">
      <c r="D235" s="531"/>
      <c r="E235" s="531"/>
      <c r="F235" s="531"/>
      <c r="G235" s="531"/>
      <c r="H235" s="531"/>
      <c r="I235" s="531"/>
    </row>
    <row r="236" spans="4:9" s="310" customFormat="1">
      <c r="D236" s="531"/>
      <c r="E236" s="531"/>
      <c r="F236" s="531"/>
      <c r="G236" s="531"/>
      <c r="H236" s="531"/>
      <c r="I236" s="531"/>
    </row>
    <row r="237" spans="4:9" s="310" customFormat="1">
      <c r="D237" s="531"/>
      <c r="E237" s="531"/>
      <c r="F237" s="531"/>
      <c r="G237" s="531"/>
      <c r="H237" s="531"/>
      <c r="I237" s="531"/>
    </row>
    <row r="238" spans="4:9" s="310" customFormat="1">
      <c r="D238" s="531"/>
      <c r="E238" s="531"/>
      <c r="F238" s="531"/>
      <c r="G238" s="531"/>
      <c r="H238" s="531"/>
      <c r="I238" s="531"/>
    </row>
    <row r="239" spans="4:9" s="310" customFormat="1">
      <c r="D239" s="531"/>
      <c r="E239" s="531"/>
      <c r="F239" s="531"/>
      <c r="G239" s="531"/>
      <c r="H239" s="531"/>
      <c r="I239" s="531"/>
    </row>
    <row r="240" spans="4:9" s="310" customFormat="1">
      <c r="D240" s="531"/>
      <c r="E240" s="531"/>
      <c r="F240" s="531"/>
      <c r="G240" s="531"/>
      <c r="H240" s="531"/>
      <c r="I240" s="531"/>
    </row>
    <row r="241" spans="4:9" s="310" customFormat="1">
      <c r="D241" s="531"/>
      <c r="E241" s="531"/>
      <c r="F241" s="531"/>
      <c r="G241" s="531"/>
      <c r="H241" s="531"/>
      <c r="I241" s="531"/>
    </row>
    <row r="242" spans="4:9" s="310" customFormat="1">
      <c r="D242" s="531"/>
      <c r="E242" s="531"/>
      <c r="F242" s="531"/>
      <c r="G242" s="531"/>
      <c r="H242" s="531"/>
      <c r="I242" s="531"/>
    </row>
    <row r="243" spans="4:9" s="310" customFormat="1">
      <c r="D243" s="531"/>
      <c r="E243" s="531"/>
      <c r="F243" s="531"/>
      <c r="G243" s="531"/>
      <c r="H243" s="531"/>
      <c r="I243" s="531"/>
    </row>
    <row r="244" spans="4:9" s="310" customFormat="1">
      <c r="D244" s="531"/>
      <c r="E244" s="531"/>
      <c r="F244" s="531"/>
      <c r="G244" s="531"/>
      <c r="H244" s="531"/>
      <c r="I244" s="531"/>
    </row>
    <row r="245" spans="4:9" s="310" customFormat="1">
      <c r="D245" s="531"/>
      <c r="E245" s="531"/>
      <c r="F245" s="531"/>
      <c r="G245" s="531"/>
      <c r="H245" s="531"/>
      <c r="I245" s="531"/>
    </row>
    <row r="246" spans="4:9" s="310" customFormat="1">
      <c r="D246" s="531"/>
      <c r="E246" s="531"/>
      <c r="F246" s="531"/>
      <c r="G246" s="531"/>
      <c r="H246" s="531"/>
      <c r="I246" s="531"/>
    </row>
    <row r="247" spans="4:9" s="310" customFormat="1">
      <c r="D247" s="531"/>
      <c r="E247" s="531"/>
      <c r="F247" s="531"/>
      <c r="G247" s="531"/>
      <c r="H247" s="531"/>
      <c r="I247" s="531"/>
    </row>
    <row r="248" spans="4:9" s="310" customFormat="1">
      <c r="D248" s="531"/>
      <c r="E248" s="531"/>
      <c r="F248" s="531"/>
      <c r="G248" s="531"/>
      <c r="H248" s="531"/>
      <c r="I248" s="531"/>
    </row>
    <row r="249" spans="4:9" s="310" customFormat="1">
      <c r="D249" s="531"/>
      <c r="E249" s="531"/>
      <c r="F249" s="531"/>
      <c r="G249" s="531"/>
      <c r="H249" s="531"/>
      <c r="I249" s="531"/>
    </row>
    <row r="250" spans="4:9" s="310" customFormat="1">
      <c r="D250" s="531"/>
      <c r="E250" s="531"/>
      <c r="F250" s="531"/>
      <c r="G250" s="531"/>
      <c r="H250" s="531"/>
      <c r="I250" s="531"/>
    </row>
    <row r="251" spans="4:9" s="310" customFormat="1">
      <c r="D251" s="531"/>
      <c r="E251" s="531"/>
      <c r="F251" s="531"/>
      <c r="G251" s="531"/>
      <c r="H251" s="531"/>
      <c r="I251" s="531"/>
    </row>
    <row r="252" spans="4:9" s="310" customFormat="1">
      <c r="D252" s="531"/>
      <c r="E252" s="531"/>
      <c r="F252" s="531"/>
      <c r="G252" s="531"/>
      <c r="H252" s="531"/>
      <c r="I252" s="531"/>
    </row>
    <row r="253" spans="4:9" s="310" customFormat="1">
      <c r="D253" s="531"/>
      <c r="E253" s="531"/>
      <c r="F253" s="531"/>
      <c r="G253" s="531"/>
      <c r="H253" s="531"/>
      <c r="I253" s="531"/>
    </row>
    <row r="254" spans="4:9" s="310" customFormat="1">
      <c r="D254" s="531"/>
      <c r="E254" s="531"/>
      <c r="F254" s="531"/>
      <c r="G254" s="531"/>
      <c r="H254" s="531"/>
      <c r="I254" s="531"/>
    </row>
    <row r="255" spans="4:9" s="310" customFormat="1">
      <c r="D255" s="531"/>
      <c r="E255" s="531"/>
      <c r="F255" s="531"/>
      <c r="G255" s="531"/>
      <c r="H255" s="531"/>
      <c r="I255" s="531"/>
    </row>
    <row r="256" spans="4:9" s="310" customFormat="1">
      <c r="D256" s="531"/>
      <c r="E256" s="531"/>
      <c r="F256" s="531"/>
      <c r="G256" s="531"/>
      <c r="H256" s="531"/>
      <c r="I256" s="531"/>
    </row>
    <row r="257" spans="4:9" s="310" customFormat="1">
      <c r="D257" s="531"/>
      <c r="E257" s="531"/>
      <c r="F257" s="531"/>
      <c r="G257" s="531"/>
      <c r="H257" s="531"/>
      <c r="I257" s="531"/>
    </row>
    <row r="258" spans="4:9" s="310" customFormat="1">
      <c r="D258" s="531"/>
      <c r="E258" s="531"/>
      <c r="F258" s="531"/>
      <c r="G258" s="531"/>
      <c r="H258" s="531"/>
      <c r="I258" s="531"/>
    </row>
    <row r="259" spans="4:9" s="310" customFormat="1">
      <c r="D259" s="531"/>
      <c r="E259" s="531"/>
      <c r="F259" s="531"/>
      <c r="G259" s="531"/>
      <c r="H259" s="531"/>
      <c r="I259" s="531"/>
    </row>
    <row r="260" spans="4:9" s="310" customFormat="1">
      <c r="D260" s="531"/>
      <c r="E260" s="531"/>
      <c r="F260" s="531"/>
      <c r="G260" s="531"/>
      <c r="H260" s="531"/>
      <c r="I260" s="531"/>
    </row>
    <row r="261" spans="4:9" s="310" customFormat="1">
      <c r="D261" s="531"/>
      <c r="E261" s="531"/>
      <c r="F261" s="531"/>
      <c r="G261" s="531"/>
      <c r="H261" s="531"/>
      <c r="I261" s="531"/>
    </row>
    <row r="262" spans="4:9" s="310" customFormat="1">
      <c r="D262" s="531"/>
      <c r="E262" s="531"/>
      <c r="F262" s="531"/>
      <c r="G262" s="531"/>
      <c r="H262" s="531"/>
      <c r="I262" s="531"/>
    </row>
    <row r="263" spans="4:9" s="310" customFormat="1">
      <c r="D263" s="531"/>
      <c r="E263" s="531"/>
      <c r="F263" s="531"/>
      <c r="G263" s="531"/>
      <c r="H263" s="531"/>
      <c r="I263" s="531"/>
    </row>
    <row r="264" spans="4:9" s="310" customFormat="1">
      <c r="D264" s="531"/>
      <c r="E264" s="531"/>
      <c r="F264" s="531"/>
      <c r="G264" s="531"/>
      <c r="H264" s="531"/>
      <c r="I264" s="531"/>
    </row>
  </sheetData>
  <mergeCells count="15">
    <mergeCell ref="B41:I41"/>
    <mergeCell ref="B42:I42"/>
    <mergeCell ref="B35:I35"/>
    <mergeCell ref="B37:I37"/>
    <mergeCell ref="B38:I38"/>
    <mergeCell ref="B39:I39"/>
    <mergeCell ref="B40:I40"/>
    <mergeCell ref="B34:I34"/>
    <mergeCell ref="A8:A10"/>
    <mergeCell ref="B8:B10"/>
    <mergeCell ref="B31:H31"/>
    <mergeCell ref="I9:I10"/>
    <mergeCell ref="A29:I29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="62" zoomScaleNormal="62" zoomScalePageLayoutView="62" workbookViewId="0">
      <selection activeCell="G12" sqref="G12:H95"/>
    </sheetView>
  </sheetViews>
  <sheetFormatPr defaultColWidth="9.375" defaultRowHeight="15.75"/>
  <cols>
    <col min="1" max="1" width="70.625" style="131" customWidth="1"/>
    <col min="2" max="2" width="10.625" style="131" customWidth="1"/>
    <col min="3" max="4" width="15.625" style="131" customWidth="1"/>
    <col min="5" max="5" width="70.625" style="131" customWidth="1"/>
    <col min="6" max="6" width="10.625" style="130" customWidth="1"/>
    <col min="7" max="7" width="15.625" style="131" customWidth="1"/>
    <col min="8" max="8" width="15.625" style="51" customWidth="1"/>
    <col min="9" max="9" width="3.5" style="51" customWidth="1"/>
    <col min="10" max="16384" width="9.375" style="51"/>
  </cols>
  <sheetData>
    <row r="1" spans="1:8" s="31" customFormat="1">
      <c r="A1" s="534" t="s">
        <v>425</v>
      </c>
      <c r="B1" s="30"/>
      <c r="C1" s="30"/>
      <c r="D1" s="30"/>
      <c r="H1" s="32"/>
    </row>
    <row r="2" spans="1:8" s="31" customFormat="1">
      <c r="A2" s="33" t="s">
        <v>426</v>
      </c>
      <c r="B2" s="29"/>
      <c r="C2" s="29"/>
      <c r="D2" s="29"/>
      <c r="E2" s="34"/>
      <c r="F2" s="35"/>
      <c r="G2" s="36"/>
      <c r="H2" s="36"/>
    </row>
    <row r="3" spans="1:8" s="31" customFormat="1">
      <c r="A3" s="30"/>
      <c r="B3" s="37"/>
      <c r="C3" s="37"/>
      <c r="D3" s="37"/>
      <c r="E3" s="38"/>
      <c r="F3" s="39"/>
      <c r="G3" s="40"/>
      <c r="H3" s="40"/>
    </row>
    <row r="4" spans="1:8" s="31" customFormat="1">
      <c r="A4" s="41" t="s">
        <v>427</v>
      </c>
      <c r="B4" s="37"/>
      <c r="C4" s="37"/>
      <c r="D4" s="37"/>
      <c r="H4" s="36"/>
    </row>
    <row r="5" spans="1:8" s="31" customFormat="1">
      <c r="A5" s="41" t="s">
        <v>428</v>
      </c>
      <c r="B5" s="29"/>
      <c r="C5" s="42"/>
      <c r="D5" s="29"/>
      <c r="H5" s="43"/>
    </row>
    <row r="6" spans="1:8" s="31" customFormat="1">
      <c r="A6" s="633" t="str">
        <f>Title!B10</f>
        <v>30/09/2017</v>
      </c>
      <c r="B6" s="29"/>
      <c r="C6" s="42"/>
      <c r="D6" s="29"/>
      <c r="H6" s="44"/>
    </row>
    <row r="7" spans="1:8" s="31" customFormat="1" ht="16.5" thickBot="1">
      <c r="A7" s="45"/>
      <c r="B7" s="45"/>
      <c r="C7" s="46"/>
      <c r="D7" s="47"/>
      <c r="E7" s="47"/>
      <c r="F7" s="45"/>
      <c r="G7" s="36"/>
      <c r="H7" s="555" t="str">
        <f>'[2]Balance Sheet'!$H$5</f>
        <v>( thousand BGN)</v>
      </c>
    </row>
    <row r="8" spans="1:8">
      <c r="A8" s="49" t="s">
        <v>430</v>
      </c>
      <c r="B8" s="50" t="s">
        <v>431</v>
      </c>
      <c r="C8" s="535" t="s">
        <v>432</v>
      </c>
      <c r="D8" s="535" t="s">
        <v>433</v>
      </c>
      <c r="E8" s="536" t="s">
        <v>434</v>
      </c>
      <c r="F8" s="50" t="s">
        <v>431</v>
      </c>
      <c r="G8" s="535" t="s">
        <v>432</v>
      </c>
      <c r="H8" s="535" t="s">
        <v>433</v>
      </c>
    </row>
    <row r="9" spans="1:8" ht="16.5" thickBot="1">
      <c r="A9" s="52" t="s">
        <v>9</v>
      </c>
      <c r="B9" s="53" t="s">
        <v>10</v>
      </c>
      <c r="C9" s="53">
        <v>1</v>
      </c>
      <c r="D9" s="54">
        <v>2</v>
      </c>
      <c r="E9" s="55" t="s">
        <v>9</v>
      </c>
      <c r="F9" s="53" t="s">
        <v>10</v>
      </c>
      <c r="G9" s="53">
        <v>1</v>
      </c>
      <c r="H9" s="54">
        <v>2</v>
      </c>
    </row>
    <row r="10" spans="1:8">
      <c r="A10" s="537" t="s">
        <v>435</v>
      </c>
      <c r="B10" s="56"/>
      <c r="C10" s="57"/>
      <c r="D10" s="58"/>
      <c r="E10" s="543" t="s">
        <v>518</v>
      </c>
      <c r="F10" s="59"/>
      <c r="G10" s="60"/>
      <c r="H10" s="61"/>
    </row>
    <row r="11" spans="1:8">
      <c r="A11" s="69" t="s">
        <v>436</v>
      </c>
      <c r="B11" s="63"/>
      <c r="C11" s="64"/>
      <c r="D11" s="65"/>
      <c r="E11" s="544" t="s">
        <v>519</v>
      </c>
      <c r="F11" s="66"/>
      <c r="G11" s="67"/>
      <c r="H11" s="68"/>
    </row>
    <row r="12" spans="1:8">
      <c r="A12" s="69" t="s">
        <v>437</v>
      </c>
      <c r="B12" s="70" t="s">
        <v>11</v>
      </c>
      <c r="C12" s="71">
        <f>+'[3]Справка 6'!R11</f>
        <v>38687</v>
      </c>
      <c r="D12" s="72">
        <f>+'[3]Справка 6'!D11-'[3]Справка 6'!K11</f>
        <v>37821</v>
      </c>
      <c r="E12" s="544" t="s">
        <v>520</v>
      </c>
      <c r="F12" s="73" t="s">
        <v>12</v>
      </c>
      <c r="G12" s="71">
        <v>134798</v>
      </c>
      <c r="H12" s="72">
        <v>134798</v>
      </c>
    </row>
    <row r="13" spans="1:8">
      <c r="A13" s="69" t="s">
        <v>438</v>
      </c>
      <c r="B13" s="70" t="s">
        <v>13</v>
      </c>
      <c r="C13" s="71">
        <f>+'[3]Справка 6'!R12</f>
        <v>90612</v>
      </c>
      <c r="D13" s="72">
        <f>+'[3]Справка 6'!D12-'[3]Справка 6'!K12</f>
        <v>93002</v>
      </c>
      <c r="E13" s="544" t="s">
        <v>521</v>
      </c>
      <c r="F13" s="73" t="s">
        <v>14</v>
      </c>
      <c r="G13" s="71">
        <v>134798</v>
      </c>
      <c r="H13" s="72">
        <v>134798</v>
      </c>
    </row>
    <row r="14" spans="1:8">
      <c r="A14" s="69" t="s">
        <v>439</v>
      </c>
      <c r="B14" s="70" t="s">
        <v>15</v>
      </c>
      <c r="C14" s="71">
        <f>+'[3]Справка 6'!R13</f>
        <v>71470</v>
      </c>
      <c r="D14" s="72">
        <f>+'[3]Справка 6'!D13-'[3]Справка 6'!K13</f>
        <v>75520</v>
      </c>
      <c r="E14" s="544" t="s">
        <v>522</v>
      </c>
      <c r="F14" s="73" t="s">
        <v>16</v>
      </c>
      <c r="G14" s="71"/>
      <c r="H14" s="72"/>
    </row>
    <row r="15" spans="1:8">
      <c r="A15" s="69" t="s">
        <v>440</v>
      </c>
      <c r="B15" s="70" t="s">
        <v>17</v>
      </c>
      <c r="C15" s="71">
        <f>+'[3]Справка 6'!R14</f>
        <v>10670</v>
      </c>
      <c r="D15" s="72">
        <f>+'[3]Справка 6'!D14-'[3]Справка 6'!K14</f>
        <v>10857</v>
      </c>
      <c r="E15" s="545" t="s">
        <v>523</v>
      </c>
      <c r="F15" s="73" t="s">
        <v>18</v>
      </c>
      <c r="G15" s="71">
        <v>-17247</v>
      </c>
      <c r="H15" s="72">
        <v>-18809</v>
      </c>
    </row>
    <row r="16" spans="1:8">
      <c r="A16" s="69" t="s">
        <v>441</v>
      </c>
      <c r="B16" s="70" t="s">
        <v>19</v>
      </c>
      <c r="C16" s="71">
        <f>+'[3]Справка 6'!R15</f>
        <v>2230</v>
      </c>
      <c r="D16" s="72">
        <f>+'[3]Справка 6'!D15-'[3]Справка 6'!K15</f>
        <v>2870</v>
      </c>
      <c r="E16" s="545" t="s">
        <v>524</v>
      </c>
      <c r="F16" s="73" t="s">
        <v>20</v>
      </c>
      <c r="G16" s="71"/>
      <c r="H16" s="72"/>
    </row>
    <row r="17" spans="1:13">
      <c r="A17" s="69" t="s">
        <v>442</v>
      </c>
      <c r="B17" s="74" t="s">
        <v>21</v>
      </c>
      <c r="C17" s="71">
        <f>+'[3]Справка 6'!R16</f>
        <v>2651</v>
      </c>
      <c r="D17" s="72">
        <f>+'[3]Справка 6'!D16-'[3]Справка 6'!K16</f>
        <v>2936</v>
      </c>
      <c r="E17" s="545" t="s">
        <v>525</v>
      </c>
      <c r="F17" s="73" t="s">
        <v>22</v>
      </c>
      <c r="G17" s="71"/>
      <c r="H17" s="72"/>
    </row>
    <row r="18" spans="1:13">
      <c r="A18" s="69" t="s">
        <v>443</v>
      </c>
      <c r="B18" s="70" t="s">
        <v>23</v>
      </c>
      <c r="C18" s="71">
        <f>+'[3]Справка 6'!R17</f>
        <v>3289</v>
      </c>
      <c r="D18" s="72">
        <f>+'[3]Справка 6'!D17-'[3]Справка 6'!K17</f>
        <v>2269</v>
      </c>
      <c r="E18" s="545" t="s">
        <v>526</v>
      </c>
      <c r="F18" s="75" t="s">
        <v>24</v>
      </c>
      <c r="G18" s="76">
        <f>G12+G15+G16+G17</f>
        <v>117551</v>
      </c>
      <c r="H18" s="77">
        <f>H12+H15+H16+H17</f>
        <v>115989</v>
      </c>
    </row>
    <row r="19" spans="1:13">
      <c r="A19" s="69" t="s">
        <v>444</v>
      </c>
      <c r="B19" s="70" t="s">
        <v>25</v>
      </c>
      <c r="C19" s="71">
        <f>+'[3]Справка 6'!R18</f>
        <v>55</v>
      </c>
      <c r="D19" s="72">
        <f>+'[3]Справка 6'!D18-'[3]Справка 6'!K18</f>
        <v>61</v>
      </c>
      <c r="E19" s="544" t="s">
        <v>527</v>
      </c>
      <c r="F19" s="78"/>
      <c r="G19" s="79"/>
      <c r="H19" s="80"/>
    </row>
    <row r="20" spans="1:13">
      <c r="A20" s="69" t="s">
        <v>445</v>
      </c>
      <c r="B20" s="81" t="s">
        <v>26</v>
      </c>
      <c r="C20" s="82">
        <f>SUM(C12:C19)</f>
        <v>219664</v>
      </c>
      <c r="D20" s="83">
        <f>SUM(D12:D19)</f>
        <v>225336</v>
      </c>
      <c r="E20" s="544" t="s">
        <v>528</v>
      </c>
      <c r="F20" s="73" t="s">
        <v>27</v>
      </c>
      <c r="G20" s="71"/>
      <c r="H20" s="72"/>
    </row>
    <row r="21" spans="1:13">
      <c r="A21" s="69" t="s">
        <v>446</v>
      </c>
      <c r="B21" s="81" t="s">
        <v>28</v>
      </c>
      <c r="C21" s="84">
        <f>+'[3]Справка 6'!R20</f>
        <v>23351</v>
      </c>
      <c r="D21" s="84">
        <f>+'[3]Справка 6'!D20-'[3]Справка 6'!K20</f>
        <v>22840</v>
      </c>
      <c r="E21" s="544" t="s">
        <v>529</v>
      </c>
      <c r="F21" s="73" t="s">
        <v>29</v>
      </c>
      <c r="G21" s="71">
        <f>+'[3]4-Отчет за собствения капитал'!E34</f>
        <v>28982</v>
      </c>
      <c r="H21" s="72">
        <v>26976</v>
      </c>
    </row>
    <row r="22" spans="1:13">
      <c r="A22" s="69" t="s">
        <v>447</v>
      </c>
      <c r="B22" s="85" t="s">
        <v>30</v>
      </c>
      <c r="C22" s="84">
        <f>+'[3]Справка 6'!R21</f>
        <v>134</v>
      </c>
      <c r="D22" s="84">
        <f>+'[3]Справка 6'!D21-'[3]Справка 6'!K21</f>
        <v>134</v>
      </c>
      <c r="E22" s="546" t="s">
        <v>530</v>
      </c>
      <c r="F22" s="73" t="s">
        <v>31</v>
      </c>
      <c r="G22" s="86">
        <f>SUM(G23:G25)</f>
        <v>302747</v>
      </c>
      <c r="H22" s="87">
        <f>SUM(H23:H25)</f>
        <v>277427</v>
      </c>
      <c r="M22" s="88"/>
    </row>
    <row r="23" spans="1:13">
      <c r="A23" s="69" t="s">
        <v>448</v>
      </c>
      <c r="B23" s="70"/>
      <c r="C23" s="64"/>
      <c r="D23" s="65"/>
      <c r="E23" s="545" t="s">
        <v>531</v>
      </c>
      <c r="F23" s="73" t="s">
        <v>32</v>
      </c>
      <c r="G23" s="71">
        <f>+'[3]4-Отчет за собствения капитал'!F34</f>
        <v>51666</v>
      </c>
      <c r="H23" s="72">
        <v>47841</v>
      </c>
    </row>
    <row r="24" spans="1:13">
      <c r="A24" s="69" t="s">
        <v>449</v>
      </c>
      <c r="B24" s="70" t="s">
        <v>33</v>
      </c>
      <c r="C24" s="71">
        <f>+'[3]Справка 6'!R23</f>
        <v>460</v>
      </c>
      <c r="D24" s="72">
        <f>+'[3]Справка 6'!D23-'[3]Справка 6'!K23</f>
        <v>334</v>
      </c>
      <c r="E24" s="547" t="s">
        <v>532</v>
      </c>
      <c r="F24" s="73" t="s">
        <v>34</v>
      </c>
      <c r="G24" s="71">
        <v>0</v>
      </c>
      <c r="H24" s="72">
        <v>0</v>
      </c>
      <c r="M24" s="88"/>
    </row>
    <row r="25" spans="1:13">
      <c r="A25" s="69" t="s">
        <v>450</v>
      </c>
      <c r="B25" s="70" t="s">
        <v>35</v>
      </c>
      <c r="C25" s="71">
        <f>+'[3]Справка 6'!R24</f>
        <v>1183</v>
      </c>
      <c r="D25" s="72">
        <f>+'[3]Справка 6'!D24-'[3]Справка 6'!K24</f>
        <v>1329</v>
      </c>
      <c r="E25" s="544" t="s">
        <v>533</v>
      </c>
      <c r="F25" s="73" t="s">
        <v>36</v>
      </c>
      <c r="G25" s="71">
        <f>+'[3]4-Отчет за собствения капитал'!H34</f>
        <v>251081</v>
      </c>
      <c r="H25" s="72">
        <v>229586</v>
      </c>
    </row>
    <row r="26" spans="1:13">
      <c r="A26" s="69" t="s">
        <v>451</v>
      </c>
      <c r="B26" s="70" t="s">
        <v>37</v>
      </c>
      <c r="C26" s="71">
        <f>+'[3]Справка 6'!R25</f>
        <v>0</v>
      </c>
      <c r="D26" s="72">
        <f>+'[3]Справка 6'!D25-'[3]Справка 6'!K25</f>
        <v>0</v>
      </c>
      <c r="E26" s="547" t="s">
        <v>534</v>
      </c>
      <c r="F26" s="78" t="s">
        <v>38</v>
      </c>
      <c r="G26" s="82">
        <f>G20+G21+G22</f>
        <v>331729</v>
      </c>
      <c r="H26" s="83">
        <f>H20+H21+H22</f>
        <v>304403</v>
      </c>
      <c r="M26" s="88"/>
    </row>
    <row r="27" spans="1:13">
      <c r="A27" s="69" t="s">
        <v>452</v>
      </c>
      <c r="B27" s="70" t="s">
        <v>39</v>
      </c>
      <c r="C27" s="71">
        <f>+'[3]Справка 6'!R26</f>
        <v>571</v>
      </c>
      <c r="D27" s="72">
        <f>+'[3]Справка 6'!D26-'[3]Справка 6'!K26</f>
        <v>72</v>
      </c>
      <c r="E27" s="544" t="s">
        <v>535</v>
      </c>
      <c r="F27" s="78"/>
      <c r="G27" s="79"/>
      <c r="H27" s="80"/>
    </row>
    <row r="28" spans="1:13">
      <c r="A28" s="69" t="s">
        <v>453</v>
      </c>
      <c r="B28" s="85" t="s">
        <v>40</v>
      </c>
      <c r="C28" s="82">
        <f>SUM(C24:C27)</f>
        <v>2214</v>
      </c>
      <c r="D28" s="83">
        <f>SUM(D24:D27)</f>
        <v>1735</v>
      </c>
      <c r="E28" s="547" t="s">
        <v>536</v>
      </c>
      <c r="F28" s="73" t="s">
        <v>41</v>
      </c>
      <c r="G28" s="64">
        <f>SUM(G29:G31)</f>
        <v>1867</v>
      </c>
      <c r="H28" s="65">
        <f>SUM(H29:H31)</f>
        <v>1565</v>
      </c>
      <c r="M28" s="88"/>
    </row>
    <row r="29" spans="1:13">
      <c r="A29" s="69"/>
      <c r="B29" s="70"/>
      <c r="C29" s="64"/>
      <c r="D29" s="65"/>
      <c r="E29" s="544" t="s">
        <v>537</v>
      </c>
      <c r="F29" s="73" t="s">
        <v>42</v>
      </c>
      <c r="G29" s="71">
        <v>1867</v>
      </c>
      <c r="H29" s="72">
        <v>1565</v>
      </c>
    </row>
    <row r="30" spans="1:13">
      <c r="A30" s="69" t="s">
        <v>454</v>
      </c>
      <c r="B30" s="70"/>
      <c r="C30" s="64"/>
      <c r="D30" s="65"/>
      <c r="E30" s="546" t="s">
        <v>538</v>
      </c>
      <c r="F30" s="73" t="s">
        <v>43</v>
      </c>
      <c r="G30" s="71"/>
      <c r="H30" s="72"/>
      <c r="M30" s="88"/>
    </row>
    <row r="31" spans="1:13">
      <c r="A31" s="69" t="s">
        <v>455</v>
      </c>
      <c r="B31" s="70" t="s">
        <v>44</v>
      </c>
      <c r="C31" s="71">
        <f>+'[3]Справка 6'!R41</f>
        <v>1445</v>
      </c>
      <c r="D31" s="72">
        <f>+'[3]Справка 6'!D41</f>
        <v>1445</v>
      </c>
      <c r="E31" s="544" t="s">
        <v>539</v>
      </c>
      <c r="F31" s="73" t="s">
        <v>45</v>
      </c>
      <c r="G31" s="71"/>
      <c r="H31" s="72"/>
    </row>
    <row r="32" spans="1:13">
      <c r="A32" s="69" t="s">
        <v>456</v>
      </c>
      <c r="B32" s="70" t="s">
        <v>46</v>
      </c>
      <c r="C32" s="71"/>
      <c r="D32" s="72"/>
      <c r="E32" s="547" t="s">
        <v>540</v>
      </c>
      <c r="F32" s="73" t="s">
        <v>47</v>
      </c>
      <c r="G32" s="71">
        <v>39119</v>
      </c>
      <c r="H32" s="72">
        <v>38669</v>
      </c>
      <c r="M32" s="88"/>
    </row>
    <row r="33" spans="1:13">
      <c r="A33" s="69" t="s">
        <v>457</v>
      </c>
      <c r="B33" s="85" t="s">
        <v>48</v>
      </c>
      <c r="C33" s="82">
        <f>C31+C32</f>
        <v>1445</v>
      </c>
      <c r="D33" s="83">
        <f>D31+D32</f>
        <v>1445</v>
      </c>
      <c r="E33" s="545" t="s">
        <v>541</v>
      </c>
      <c r="F33" s="73" t="s">
        <v>49</v>
      </c>
      <c r="G33" s="71"/>
      <c r="H33" s="72"/>
    </row>
    <row r="34" spans="1:13">
      <c r="A34" s="69" t="s">
        <v>458</v>
      </c>
      <c r="B34" s="74"/>
      <c r="C34" s="64"/>
      <c r="D34" s="65"/>
      <c r="E34" s="547" t="s">
        <v>542</v>
      </c>
      <c r="F34" s="78" t="s">
        <v>50</v>
      </c>
      <c r="G34" s="82">
        <f>G28+G32+G33</f>
        <v>40986</v>
      </c>
      <c r="H34" s="83">
        <f>H28+H32+H33</f>
        <v>40234</v>
      </c>
    </row>
    <row r="35" spans="1:13">
      <c r="A35" s="69" t="s">
        <v>459</v>
      </c>
      <c r="B35" s="74" t="s">
        <v>51</v>
      </c>
      <c r="C35" s="64">
        <f>SUM(C36:C39)</f>
        <v>134066</v>
      </c>
      <c r="D35" s="65">
        <f>SUM(D36:D39)</f>
        <v>125890</v>
      </c>
      <c r="E35" s="544"/>
      <c r="F35" s="89"/>
      <c r="G35" s="90"/>
      <c r="H35" s="91"/>
    </row>
    <row r="36" spans="1:13">
      <c r="A36" s="69" t="s">
        <v>460</v>
      </c>
      <c r="B36" s="70" t="s">
        <v>52</v>
      </c>
      <c r="C36" s="71">
        <f>+'[3]Справка 6'!R30</f>
        <v>122194</v>
      </c>
      <c r="D36" s="72">
        <f>+'[3]Справка 6'!D30</f>
        <v>115442</v>
      </c>
      <c r="E36" s="548"/>
      <c r="F36" s="92"/>
      <c r="G36" s="90"/>
      <c r="H36" s="91"/>
    </row>
    <row r="37" spans="1:13">
      <c r="A37" s="69" t="s">
        <v>461</v>
      </c>
      <c r="B37" s="70" t="s">
        <v>53</v>
      </c>
      <c r="C37" s="71">
        <f>+'[3]Справка 6'!R31</f>
        <v>0</v>
      </c>
      <c r="D37" s="72">
        <f>+'[3]Справка 6'!D31</f>
        <v>0</v>
      </c>
      <c r="E37" s="544" t="s">
        <v>543</v>
      </c>
      <c r="F37" s="89" t="s">
        <v>54</v>
      </c>
      <c r="G37" s="93">
        <f>G26+G18+G34</f>
        <v>490266</v>
      </c>
      <c r="H37" s="94">
        <f>H26+H18+H34</f>
        <v>460626</v>
      </c>
    </row>
    <row r="38" spans="1:13">
      <c r="A38" s="69" t="s">
        <v>462</v>
      </c>
      <c r="B38" s="70" t="s">
        <v>55</v>
      </c>
      <c r="C38" s="71">
        <f>+'[3]Справка 6'!R32</f>
        <v>4750</v>
      </c>
      <c r="D38" s="72">
        <f>+'[3]Справка 6'!D32</f>
        <v>5219</v>
      </c>
      <c r="E38" s="544"/>
      <c r="F38" s="89"/>
      <c r="G38" s="90"/>
      <c r="H38" s="91"/>
      <c r="M38" s="88"/>
    </row>
    <row r="39" spans="1:13" ht="16.5" thickBot="1">
      <c r="A39" s="69" t="s">
        <v>463</v>
      </c>
      <c r="B39" s="70" t="s">
        <v>56</v>
      </c>
      <c r="C39" s="71">
        <f>+'[3]Справка 6'!R33</f>
        <v>7122</v>
      </c>
      <c r="D39" s="72">
        <f>+'[3]Справка 6'!D33</f>
        <v>5229</v>
      </c>
      <c r="E39" s="549"/>
      <c r="F39" s="95"/>
      <c r="G39" s="96"/>
      <c r="H39" s="97"/>
    </row>
    <row r="40" spans="1:13">
      <c r="A40" s="69" t="s">
        <v>464</v>
      </c>
      <c r="B40" s="70" t="s">
        <v>57</v>
      </c>
      <c r="C40" s="64">
        <f>C41+C42+C44</f>
        <v>0</v>
      </c>
      <c r="D40" s="65">
        <f>D41+D42+D44</f>
        <v>0</v>
      </c>
      <c r="E40" s="550" t="s">
        <v>544</v>
      </c>
      <c r="F40" s="98" t="s">
        <v>58</v>
      </c>
      <c r="G40" s="99"/>
      <c r="H40" s="100"/>
      <c r="M40" s="88"/>
    </row>
    <row r="41" spans="1:13" ht="16.5" thickBot="1">
      <c r="A41" s="69" t="s">
        <v>465</v>
      </c>
      <c r="B41" s="70" t="s">
        <v>59</v>
      </c>
      <c r="C41" s="71"/>
      <c r="D41" s="72"/>
      <c r="E41" s="545"/>
      <c r="F41" s="101"/>
      <c r="G41" s="96"/>
      <c r="H41" s="97"/>
    </row>
    <row r="42" spans="1:13">
      <c r="A42" s="69" t="s">
        <v>466</v>
      </c>
      <c r="B42" s="70" t="s">
        <v>60</v>
      </c>
      <c r="C42" s="71"/>
      <c r="D42" s="72"/>
      <c r="E42" s="550" t="s">
        <v>545</v>
      </c>
      <c r="F42" s="102"/>
      <c r="G42" s="103"/>
      <c r="H42" s="104"/>
    </row>
    <row r="43" spans="1:13">
      <c r="A43" s="69" t="s">
        <v>467</v>
      </c>
      <c r="B43" s="70" t="s">
        <v>61</v>
      </c>
      <c r="C43" s="71"/>
      <c r="D43" s="72"/>
      <c r="E43" s="544" t="s">
        <v>546</v>
      </c>
      <c r="F43" s="92"/>
      <c r="G43" s="90"/>
      <c r="H43" s="91"/>
    </row>
    <row r="44" spans="1:13">
      <c r="A44" s="69" t="s">
        <v>468</v>
      </c>
      <c r="B44" s="70" t="s">
        <v>62</v>
      </c>
      <c r="C44" s="71"/>
      <c r="D44" s="72"/>
      <c r="E44" s="545" t="s">
        <v>547</v>
      </c>
      <c r="F44" s="73" t="s">
        <v>63</v>
      </c>
      <c r="G44" s="71"/>
      <c r="H44" s="72"/>
      <c r="M44" s="88"/>
    </row>
    <row r="45" spans="1:13">
      <c r="A45" s="69" t="s">
        <v>469</v>
      </c>
      <c r="B45" s="70" t="s">
        <v>64</v>
      </c>
      <c r="C45" s="71"/>
      <c r="D45" s="72"/>
      <c r="E45" s="551" t="s">
        <v>548</v>
      </c>
      <c r="F45" s="73" t="s">
        <v>65</v>
      </c>
      <c r="G45" s="71">
        <f>+'[3]Справка 7'!C58</f>
        <v>18501</v>
      </c>
      <c r="H45" s="72">
        <v>24064</v>
      </c>
    </row>
    <row r="46" spans="1:13">
      <c r="A46" s="69" t="s">
        <v>470</v>
      </c>
      <c r="B46" s="81" t="s">
        <v>66</v>
      </c>
      <c r="C46" s="82">
        <f>C35+C40+C45</f>
        <v>134066</v>
      </c>
      <c r="D46" s="83">
        <f>D35+D40+D45</f>
        <v>125890</v>
      </c>
      <c r="E46" s="546" t="s">
        <v>549</v>
      </c>
      <c r="F46" s="73" t="s">
        <v>67</v>
      </c>
      <c r="G46" s="71"/>
      <c r="H46" s="72"/>
      <c r="M46" s="88"/>
    </row>
    <row r="47" spans="1:13">
      <c r="A47" s="69" t="s">
        <v>471</v>
      </c>
      <c r="B47" s="105"/>
      <c r="C47" s="93"/>
      <c r="D47" s="94"/>
      <c r="E47" s="544" t="s">
        <v>493</v>
      </c>
      <c r="F47" s="73" t="s">
        <v>68</v>
      </c>
      <c r="G47" s="71"/>
      <c r="H47" s="72"/>
    </row>
    <row r="48" spans="1:13">
      <c r="A48" s="69" t="s">
        <v>472</v>
      </c>
      <c r="B48" s="70" t="s">
        <v>69</v>
      </c>
      <c r="C48" s="71">
        <f>+'[3]Справка 7'!C13</f>
        <v>13221</v>
      </c>
      <c r="D48" s="72">
        <v>11047</v>
      </c>
      <c r="E48" s="546" t="s">
        <v>550</v>
      </c>
      <c r="F48" s="73" t="s">
        <v>70</v>
      </c>
      <c r="G48" s="71"/>
      <c r="H48" s="72"/>
      <c r="M48" s="88"/>
    </row>
    <row r="49" spans="1:13">
      <c r="A49" s="69" t="s">
        <v>473</v>
      </c>
      <c r="B49" s="74" t="s">
        <v>71</v>
      </c>
      <c r="C49" s="71">
        <f>+'[3]Справка 7'!C17</f>
        <v>0</v>
      </c>
      <c r="D49" s="72"/>
      <c r="E49" s="544" t="s">
        <v>551</v>
      </c>
      <c r="F49" s="73" t="s">
        <v>72</v>
      </c>
      <c r="G49" s="71"/>
      <c r="H49" s="72"/>
    </row>
    <row r="50" spans="1:13">
      <c r="A50" s="69" t="s">
        <v>474</v>
      </c>
      <c r="B50" s="70" t="s">
        <v>73</v>
      </c>
      <c r="C50" s="71">
        <f>+'[3]Справка 7'!C19</f>
        <v>0</v>
      </c>
      <c r="D50" s="72"/>
      <c r="E50" s="546" t="s">
        <v>552</v>
      </c>
      <c r="F50" s="78" t="s">
        <v>74</v>
      </c>
      <c r="G50" s="64">
        <f>SUM(G44:G49)</f>
        <v>18501</v>
      </c>
      <c r="H50" s="65">
        <f>SUM(H44:H49)</f>
        <v>24064</v>
      </c>
    </row>
    <row r="51" spans="1:13">
      <c r="A51" s="69" t="s">
        <v>475</v>
      </c>
      <c r="B51" s="70" t="s">
        <v>75</v>
      </c>
      <c r="C51" s="71">
        <f>+'[3]Справка 7'!C20</f>
        <v>3316</v>
      </c>
      <c r="D51" s="72">
        <v>3714</v>
      </c>
      <c r="E51" s="544"/>
      <c r="F51" s="73"/>
      <c r="G51" s="64"/>
      <c r="H51" s="65"/>
    </row>
    <row r="52" spans="1:13">
      <c r="A52" s="69" t="s">
        <v>476</v>
      </c>
      <c r="B52" s="81" t="s">
        <v>76</v>
      </c>
      <c r="C52" s="82">
        <f>SUM(C48:C51)</f>
        <v>16537</v>
      </c>
      <c r="D52" s="83">
        <f>SUM(D48:D51)</f>
        <v>14761</v>
      </c>
      <c r="E52" s="546" t="s">
        <v>553</v>
      </c>
      <c r="F52" s="78" t="s">
        <v>77</v>
      </c>
      <c r="G52" s="71">
        <v>3205</v>
      </c>
      <c r="H52" s="72">
        <v>2930</v>
      </c>
    </row>
    <row r="53" spans="1:13">
      <c r="A53" s="69" t="s">
        <v>78</v>
      </c>
      <c r="B53" s="81"/>
      <c r="C53" s="64"/>
      <c r="D53" s="65"/>
      <c r="E53" s="544" t="s">
        <v>554</v>
      </c>
      <c r="F53" s="78" t="s">
        <v>79</v>
      </c>
      <c r="G53" s="71"/>
      <c r="H53" s="72"/>
    </row>
    <row r="54" spans="1:13">
      <c r="A54" s="69" t="s">
        <v>477</v>
      </c>
      <c r="B54" s="81" t="s">
        <v>80</v>
      </c>
      <c r="C54" s="106"/>
      <c r="D54" s="107"/>
      <c r="E54" s="544" t="s">
        <v>555</v>
      </c>
      <c r="F54" s="78" t="s">
        <v>81</v>
      </c>
      <c r="G54" s="71">
        <f>+'[3]Справка 7'!C70</f>
        <v>6499</v>
      </c>
      <c r="H54" s="72">
        <v>6259</v>
      </c>
    </row>
    <row r="55" spans="1:13">
      <c r="A55" s="69" t="s">
        <v>478</v>
      </c>
      <c r="B55" s="81" t="s">
        <v>82</v>
      </c>
      <c r="C55" s="106"/>
      <c r="D55" s="107"/>
      <c r="E55" s="544" t="s">
        <v>556</v>
      </c>
      <c r="F55" s="78" t="s">
        <v>83</v>
      </c>
      <c r="G55" s="71">
        <v>5605</v>
      </c>
      <c r="H55" s="72">
        <v>5986</v>
      </c>
    </row>
    <row r="56" spans="1:13" ht="16.5" thickBot="1">
      <c r="A56" s="538" t="s">
        <v>479</v>
      </c>
      <c r="B56" s="108" t="s">
        <v>84</v>
      </c>
      <c r="C56" s="109">
        <f>C20+C21+C22+C28+C33+C46+C52+C54+C55</f>
        <v>397411</v>
      </c>
      <c r="D56" s="110">
        <f>D20+D21+D22+D28+D33+D46+D52+D54+D55</f>
        <v>392141</v>
      </c>
      <c r="E56" s="544" t="s">
        <v>557</v>
      </c>
      <c r="F56" s="89" t="s">
        <v>85</v>
      </c>
      <c r="G56" s="93">
        <f>G50+G52+G53+G54+G55</f>
        <v>33810</v>
      </c>
      <c r="H56" s="94">
        <f>H50+H52+H53+H54+H55</f>
        <v>39239</v>
      </c>
      <c r="M56" s="88"/>
    </row>
    <row r="57" spans="1:13">
      <c r="A57" s="62" t="s">
        <v>480</v>
      </c>
      <c r="B57" s="111"/>
      <c r="C57" s="57"/>
      <c r="D57" s="58"/>
      <c r="E57" s="544"/>
      <c r="F57" s="98"/>
      <c r="G57" s="57"/>
      <c r="H57" s="58"/>
    </row>
    <row r="58" spans="1:13">
      <c r="A58" s="69" t="s">
        <v>481</v>
      </c>
      <c r="B58" s="105"/>
      <c r="C58" s="93"/>
      <c r="D58" s="94"/>
      <c r="E58" s="552" t="s">
        <v>558</v>
      </c>
      <c r="F58" s="73"/>
      <c r="G58" s="64"/>
      <c r="H58" s="65"/>
      <c r="M58" s="88"/>
    </row>
    <row r="59" spans="1:13">
      <c r="A59" s="69" t="s">
        <v>482</v>
      </c>
      <c r="B59" s="70" t="s">
        <v>86</v>
      </c>
      <c r="C59" s="71">
        <v>26329</v>
      </c>
      <c r="D59" s="71">
        <v>27549</v>
      </c>
      <c r="E59" s="544" t="s">
        <v>559</v>
      </c>
      <c r="F59" s="112" t="s">
        <v>87</v>
      </c>
      <c r="G59" s="71">
        <f>+'[3]Справка 7'!C77</f>
        <v>45312</v>
      </c>
      <c r="H59" s="72">
        <v>48291</v>
      </c>
    </row>
    <row r="60" spans="1:13">
      <c r="A60" s="69" t="s">
        <v>483</v>
      </c>
      <c r="B60" s="70" t="s">
        <v>88</v>
      </c>
      <c r="C60" s="71">
        <v>35023</v>
      </c>
      <c r="D60" s="71">
        <v>28411</v>
      </c>
      <c r="E60" s="546" t="s">
        <v>560</v>
      </c>
      <c r="F60" s="73" t="s">
        <v>89</v>
      </c>
      <c r="G60" s="71">
        <f>+'[3]Справка 7'!C82</f>
        <v>7429</v>
      </c>
      <c r="H60" s="72">
        <v>7461</v>
      </c>
      <c r="M60" s="88"/>
    </row>
    <row r="61" spans="1:13">
      <c r="A61" s="69" t="s">
        <v>484</v>
      </c>
      <c r="B61" s="70" t="s">
        <v>90</v>
      </c>
      <c r="C61" s="71">
        <v>251</v>
      </c>
      <c r="D61" s="71">
        <v>263</v>
      </c>
      <c r="E61" s="544" t="s">
        <v>561</v>
      </c>
      <c r="F61" s="73" t="s">
        <v>91</v>
      </c>
      <c r="G61" s="64">
        <f>SUM(G62:G68)</f>
        <v>16132</v>
      </c>
      <c r="H61" s="65">
        <f>SUM(H62:H68)</f>
        <v>12746</v>
      </c>
    </row>
    <row r="62" spans="1:13">
      <c r="A62" s="69" t="s">
        <v>485</v>
      </c>
      <c r="B62" s="74" t="s">
        <v>92</v>
      </c>
      <c r="C62" s="71">
        <v>4782</v>
      </c>
      <c r="D62" s="71">
        <v>5488</v>
      </c>
      <c r="E62" s="545" t="s">
        <v>562</v>
      </c>
      <c r="F62" s="73" t="s">
        <v>93</v>
      </c>
      <c r="G62" s="71">
        <f>+'[3]Справка 7'!C73</f>
        <v>1678</v>
      </c>
      <c r="H62" s="72">
        <v>375</v>
      </c>
      <c r="M62" s="88"/>
    </row>
    <row r="63" spans="1:13">
      <c r="A63" s="69" t="s">
        <v>486</v>
      </c>
      <c r="B63" s="74" t="s">
        <v>94</v>
      </c>
      <c r="C63" s="71"/>
      <c r="D63" s="72"/>
      <c r="E63" s="545" t="s">
        <v>563</v>
      </c>
      <c r="F63" s="73" t="s">
        <v>95</v>
      </c>
      <c r="G63" s="71">
        <f>+'[3]Справка 7'!C88</f>
        <v>0</v>
      </c>
      <c r="H63" s="72">
        <v>0</v>
      </c>
    </row>
    <row r="64" spans="1:13">
      <c r="A64" s="69" t="s">
        <v>487</v>
      </c>
      <c r="B64" s="70" t="s">
        <v>96</v>
      </c>
      <c r="C64" s="71"/>
      <c r="D64" s="72"/>
      <c r="E64" s="544" t="s">
        <v>564</v>
      </c>
      <c r="F64" s="73" t="s">
        <v>97</v>
      </c>
      <c r="G64" s="71">
        <f>+'[3]Справка 7'!C89</f>
        <v>5521</v>
      </c>
      <c r="H64" s="72">
        <v>5383</v>
      </c>
      <c r="M64" s="88"/>
    </row>
    <row r="65" spans="1:13">
      <c r="A65" s="69" t="s">
        <v>488</v>
      </c>
      <c r="B65" s="81" t="s">
        <v>98</v>
      </c>
      <c r="C65" s="82">
        <f>SUM(C59:C64)</f>
        <v>66385</v>
      </c>
      <c r="D65" s="83">
        <f>SUM(D59:D64)</f>
        <v>61711</v>
      </c>
      <c r="E65" s="544" t="s">
        <v>565</v>
      </c>
      <c r="F65" s="73" t="s">
        <v>99</v>
      </c>
      <c r="G65" s="71">
        <f>+'[3]Справка 7'!C90</f>
        <v>285</v>
      </c>
      <c r="H65" s="72">
        <v>384</v>
      </c>
    </row>
    <row r="66" spans="1:13">
      <c r="A66" s="69"/>
      <c r="B66" s="81"/>
      <c r="C66" s="64"/>
      <c r="D66" s="65"/>
      <c r="E66" s="544" t="s">
        <v>566</v>
      </c>
      <c r="F66" s="73" t="s">
        <v>100</v>
      </c>
      <c r="G66" s="71">
        <f>+'[3]Справка 7'!C91</f>
        <v>6090</v>
      </c>
      <c r="H66" s="72">
        <v>4866</v>
      </c>
    </row>
    <row r="67" spans="1:13">
      <c r="A67" s="69" t="s">
        <v>489</v>
      </c>
      <c r="B67" s="105"/>
      <c r="C67" s="93"/>
      <c r="D67" s="94"/>
      <c r="E67" s="544" t="s">
        <v>567</v>
      </c>
      <c r="F67" s="73" t="s">
        <v>101</v>
      </c>
      <c r="G67" s="71">
        <f>+'[3]Справка 7'!C96</f>
        <v>1060</v>
      </c>
      <c r="H67" s="72">
        <v>905</v>
      </c>
    </row>
    <row r="68" spans="1:13">
      <c r="A68" s="69" t="s">
        <v>490</v>
      </c>
      <c r="B68" s="70" t="s">
        <v>102</v>
      </c>
      <c r="C68" s="71">
        <f>+'[3]Справка 7'!C26</f>
        <v>87299</v>
      </c>
      <c r="D68" s="72">
        <v>73596</v>
      </c>
      <c r="E68" s="544" t="s">
        <v>568</v>
      </c>
      <c r="F68" s="73" t="s">
        <v>103</v>
      </c>
      <c r="G68" s="71">
        <f>+'[3]Справка 7'!C92</f>
        <v>1498</v>
      </c>
      <c r="H68" s="72">
        <v>833</v>
      </c>
    </row>
    <row r="69" spans="1:13">
      <c r="A69" s="69" t="s">
        <v>491</v>
      </c>
      <c r="B69" s="70" t="s">
        <v>104</v>
      </c>
      <c r="C69" s="71">
        <f>+'[3]Справка 7'!C30</f>
        <v>23390</v>
      </c>
      <c r="D69" s="72">
        <v>24034</v>
      </c>
      <c r="E69" s="544" t="s">
        <v>569</v>
      </c>
      <c r="F69" s="73" t="s">
        <v>105</v>
      </c>
      <c r="G69" s="71">
        <f>+'[3]Справка 7'!C97</f>
        <v>792</v>
      </c>
      <c r="H69" s="72">
        <v>1044</v>
      </c>
    </row>
    <row r="70" spans="1:13">
      <c r="A70" s="69" t="s">
        <v>492</v>
      </c>
      <c r="B70" s="70" t="s">
        <v>106</v>
      </c>
      <c r="C70" s="71">
        <f>+'[3]Справка 7'!C31</f>
        <v>1337</v>
      </c>
      <c r="D70" s="72">
        <v>1377</v>
      </c>
      <c r="E70" s="546" t="s">
        <v>570</v>
      </c>
      <c r="F70" s="73" t="s">
        <v>107</v>
      </c>
      <c r="G70" s="71"/>
      <c r="H70" s="72">
        <v>0</v>
      </c>
    </row>
    <row r="71" spans="1:13">
      <c r="A71" s="69" t="s">
        <v>493</v>
      </c>
      <c r="B71" s="70" t="s">
        <v>108</v>
      </c>
      <c r="C71" s="71">
        <f>+'[3]Справка 7'!C32</f>
        <v>3455</v>
      </c>
      <c r="D71" s="72">
        <v>2445</v>
      </c>
      <c r="E71" s="544" t="s">
        <v>571</v>
      </c>
      <c r="F71" s="78" t="s">
        <v>109</v>
      </c>
      <c r="G71" s="82">
        <f>G59+G60+G61+G69+G70</f>
        <v>69665</v>
      </c>
      <c r="H71" s="83">
        <f>H59+H60+H61+H69+H70</f>
        <v>69542</v>
      </c>
    </row>
    <row r="72" spans="1:13">
      <c r="A72" s="69" t="s">
        <v>494</v>
      </c>
      <c r="B72" s="70" t="s">
        <v>110</v>
      </c>
      <c r="C72" s="71">
        <f>+'[3]Справка 7'!C33+'[3]Справка 7'!C34</f>
        <v>0</v>
      </c>
      <c r="D72" s="72"/>
      <c r="E72" s="547" t="s">
        <v>572</v>
      </c>
      <c r="F72" s="73"/>
      <c r="G72" s="64"/>
      <c r="H72" s="65"/>
    </row>
    <row r="73" spans="1:13">
      <c r="A73" s="69" t="s">
        <v>495</v>
      </c>
      <c r="B73" s="70" t="s">
        <v>111</v>
      </c>
      <c r="C73" s="71">
        <f>+'[3]Справка 7'!C35</f>
        <v>4096</v>
      </c>
      <c r="D73" s="72">
        <v>3655</v>
      </c>
      <c r="E73" s="545"/>
      <c r="F73" s="78" t="s">
        <v>112</v>
      </c>
      <c r="G73" s="106"/>
      <c r="H73" s="107"/>
    </row>
    <row r="74" spans="1:13">
      <c r="A74" s="69" t="s">
        <v>496</v>
      </c>
      <c r="B74" s="70" t="s">
        <v>113</v>
      </c>
      <c r="C74" s="71">
        <v>0</v>
      </c>
      <c r="D74" s="72"/>
      <c r="E74" s="553"/>
      <c r="F74" s="113"/>
      <c r="G74" s="64"/>
      <c r="H74" s="114"/>
    </row>
    <row r="75" spans="1:13">
      <c r="A75" s="69" t="s">
        <v>497</v>
      </c>
      <c r="B75" s="70" t="s">
        <v>114</v>
      </c>
      <c r="C75" s="71">
        <f>+'[3]Справка 7'!C40</f>
        <v>1777</v>
      </c>
      <c r="D75" s="72">
        <v>712</v>
      </c>
      <c r="E75" s="544" t="s">
        <v>573</v>
      </c>
      <c r="F75" s="78" t="s">
        <v>115</v>
      </c>
      <c r="G75" s="106"/>
      <c r="H75" s="107"/>
    </row>
    <row r="76" spans="1:13">
      <c r="A76" s="69" t="s">
        <v>498</v>
      </c>
      <c r="B76" s="81" t="s">
        <v>116</v>
      </c>
      <c r="C76" s="82">
        <f>SUM(C68:C75)</f>
        <v>121354</v>
      </c>
      <c r="D76" s="83">
        <f>SUM(D68:D75)</f>
        <v>105819</v>
      </c>
      <c r="E76" s="546" t="s">
        <v>554</v>
      </c>
      <c r="F76" s="113"/>
      <c r="G76" s="64"/>
      <c r="H76" s="114"/>
    </row>
    <row r="77" spans="1:13">
      <c r="A77" s="69"/>
      <c r="B77" s="70"/>
      <c r="C77" s="64"/>
      <c r="D77" s="65"/>
      <c r="E77" s="544" t="s">
        <v>574</v>
      </c>
      <c r="F77" s="78" t="s">
        <v>117</v>
      </c>
      <c r="G77" s="106">
        <v>508</v>
      </c>
      <c r="H77" s="107">
        <v>508</v>
      </c>
    </row>
    <row r="78" spans="1:13">
      <c r="A78" s="69" t="s">
        <v>499</v>
      </c>
      <c r="B78" s="105"/>
      <c r="C78" s="93"/>
      <c r="D78" s="94"/>
      <c r="E78" s="544"/>
      <c r="F78" s="92"/>
      <c r="G78" s="90"/>
      <c r="H78" s="91"/>
      <c r="M78" s="88"/>
    </row>
    <row r="79" spans="1:13">
      <c r="A79" s="69" t="s">
        <v>500</v>
      </c>
      <c r="B79" s="70" t="s">
        <v>118</v>
      </c>
      <c r="C79" s="64">
        <f>SUM(C80:C82)</f>
        <v>0</v>
      </c>
      <c r="D79" s="65">
        <f>SUM(D80:D82)</f>
        <v>0</v>
      </c>
      <c r="E79" s="546" t="s">
        <v>575</v>
      </c>
      <c r="F79" s="89" t="s">
        <v>119</v>
      </c>
      <c r="G79" s="93">
        <f>G71+G73+G75+G77</f>
        <v>70173</v>
      </c>
      <c r="H79" s="94">
        <f>H71+H73+H75+H77</f>
        <v>70050</v>
      </c>
    </row>
    <row r="80" spans="1:13">
      <c r="A80" s="69" t="s">
        <v>466</v>
      </c>
      <c r="B80" s="70" t="s">
        <v>120</v>
      </c>
      <c r="C80" s="71"/>
      <c r="D80" s="72"/>
      <c r="F80" s="113"/>
      <c r="G80" s="64"/>
      <c r="H80" s="114"/>
    </row>
    <row r="81" spans="1:13">
      <c r="A81" s="69" t="s">
        <v>501</v>
      </c>
      <c r="B81" s="70" t="s">
        <v>121</v>
      </c>
      <c r="C81" s="71"/>
      <c r="D81" s="72"/>
      <c r="E81" s="544"/>
      <c r="F81" s="115"/>
      <c r="G81" s="116"/>
      <c r="H81" s="117"/>
    </row>
    <row r="82" spans="1:13">
      <c r="A82" s="69" t="s">
        <v>468</v>
      </c>
      <c r="B82" s="70" t="s">
        <v>122</v>
      </c>
      <c r="C82" s="71"/>
      <c r="D82" s="72"/>
      <c r="E82" s="553"/>
      <c r="F82" s="118"/>
      <c r="G82" s="116"/>
      <c r="H82" s="117"/>
    </row>
    <row r="83" spans="1:13">
      <c r="A83" s="69" t="s">
        <v>502</v>
      </c>
      <c r="B83" s="70" t="s">
        <v>123</v>
      </c>
      <c r="C83" s="71"/>
      <c r="D83" s="72"/>
      <c r="E83" s="549"/>
      <c r="F83" s="118"/>
      <c r="G83" s="116"/>
      <c r="H83" s="117"/>
    </row>
    <row r="84" spans="1:13">
      <c r="A84" s="69" t="s">
        <v>503</v>
      </c>
      <c r="B84" s="70" t="s">
        <v>124</v>
      </c>
      <c r="C84" s="71"/>
      <c r="D84" s="72"/>
      <c r="E84" s="553"/>
      <c r="F84" s="118"/>
      <c r="G84" s="116"/>
      <c r="H84" s="117"/>
    </row>
    <row r="85" spans="1:13">
      <c r="A85" s="69" t="s">
        <v>504</v>
      </c>
      <c r="B85" s="81" t="s">
        <v>125</v>
      </c>
      <c r="C85" s="82">
        <f>C84+C83+C79</f>
        <v>0</v>
      </c>
      <c r="D85" s="83">
        <f>D84+D83+D79</f>
        <v>0</v>
      </c>
      <c r="E85" s="549"/>
      <c r="F85" s="118"/>
      <c r="G85" s="116"/>
      <c r="H85" s="117"/>
    </row>
    <row r="86" spans="1:13">
      <c r="A86" s="69"/>
      <c r="B86" s="81"/>
      <c r="C86" s="64"/>
      <c r="D86" s="65"/>
      <c r="E86" s="553"/>
      <c r="F86" s="118"/>
      <c r="G86" s="116"/>
      <c r="H86" s="117"/>
      <c r="M86" s="88"/>
    </row>
    <row r="87" spans="1:13">
      <c r="A87" s="69" t="s">
        <v>505</v>
      </c>
      <c r="B87" s="70"/>
      <c r="C87" s="64"/>
      <c r="D87" s="65"/>
      <c r="E87" s="549"/>
      <c r="F87" s="118"/>
      <c r="G87" s="116"/>
      <c r="H87" s="117"/>
    </row>
    <row r="88" spans="1:13">
      <c r="A88" s="69" t="s">
        <v>506</v>
      </c>
      <c r="B88" s="70" t="s">
        <v>126</v>
      </c>
      <c r="C88" s="71">
        <v>83</v>
      </c>
      <c r="D88" s="72">
        <v>99</v>
      </c>
      <c r="E88" s="553"/>
      <c r="F88" s="118"/>
      <c r="G88" s="116"/>
      <c r="H88" s="117"/>
      <c r="M88" s="88"/>
    </row>
    <row r="89" spans="1:13">
      <c r="A89" s="69" t="s">
        <v>507</v>
      </c>
      <c r="B89" s="70" t="s">
        <v>127</v>
      </c>
      <c r="C89" s="71">
        <v>7966</v>
      </c>
      <c r="D89" s="72">
        <v>9169</v>
      </c>
      <c r="E89" s="549"/>
      <c r="F89" s="118"/>
      <c r="G89" s="116"/>
      <c r="H89" s="117"/>
    </row>
    <row r="90" spans="1:13">
      <c r="A90" s="69" t="s">
        <v>508</v>
      </c>
      <c r="B90" s="70" t="s">
        <v>128</v>
      </c>
      <c r="C90" s="71">
        <v>20</v>
      </c>
      <c r="D90" s="72">
        <v>7</v>
      </c>
      <c r="E90" s="549"/>
      <c r="F90" s="118"/>
      <c r="G90" s="116"/>
      <c r="H90" s="117"/>
      <c r="M90" s="88"/>
    </row>
    <row r="91" spans="1:13">
      <c r="A91" s="69" t="s">
        <v>509</v>
      </c>
      <c r="B91" s="70" t="s">
        <v>129</v>
      </c>
      <c r="C91" s="71">
        <v>0</v>
      </c>
      <c r="D91" s="72">
        <v>0</v>
      </c>
      <c r="E91" s="549"/>
      <c r="F91" s="118"/>
      <c r="G91" s="116"/>
      <c r="H91" s="117"/>
    </row>
    <row r="92" spans="1:13">
      <c r="A92" s="69" t="s">
        <v>510</v>
      </c>
      <c r="B92" s="81" t="s">
        <v>130</v>
      </c>
      <c r="C92" s="82">
        <f>SUM(C88:C91)</f>
        <v>8069</v>
      </c>
      <c r="D92" s="83">
        <f>SUM(D88:D91)</f>
        <v>9275</v>
      </c>
      <c r="E92" s="549"/>
      <c r="F92" s="118"/>
      <c r="G92" s="116"/>
      <c r="H92" s="117"/>
      <c r="M92" s="88"/>
    </row>
    <row r="93" spans="1:13">
      <c r="A93" s="69" t="s">
        <v>511</v>
      </c>
      <c r="B93" s="81" t="s">
        <v>131</v>
      </c>
      <c r="C93" s="106">
        <v>1030</v>
      </c>
      <c r="D93" s="107">
        <v>969</v>
      </c>
      <c r="E93" s="549"/>
      <c r="F93" s="118"/>
      <c r="G93" s="116"/>
      <c r="H93" s="117"/>
    </row>
    <row r="94" spans="1:13" ht="16.5" thickBot="1">
      <c r="A94" s="69" t="s">
        <v>512</v>
      </c>
      <c r="B94" s="119" t="s">
        <v>132</v>
      </c>
      <c r="C94" s="109">
        <f>C65+C76+C85+C92+C93</f>
        <v>196838</v>
      </c>
      <c r="D94" s="110">
        <f>D65+D76+D85+D92+D93</f>
        <v>177774</v>
      </c>
      <c r="E94" s="553"/>
      <c r="F94" s="120"/>
      <c r="G94" s="121"/>
      <c r="H94" s="122"/>
      <c r="M94" s="88"/>
    </row>
    <row r="95" spans="1:13" ht="16.5" thickBot="1">
      <c r="A95" s="539" t="s">
        <v>513</v>
      </c>
      <c r="B95" s="123" t="s">
        <v>133</v>
      </c>
      <c r="C95" s="124">
        <f>C94+C56</f>
        <v>594249</v>
      </c>
      <c r="D95" s="125">
        <f>D94+D56</f>
        <v>569915</v>
      </c>
      <c r="E95" s="554" t="s">
        <v>576</v>
      </c>
      <c r="F95" s="126" t="s">
        <v>134</v>
      </c>
      <c r="G95" s="124">
        <f>G37+G40+G56+G79</f>
        <v>594249</v>
      </c>
      <c r="H95" s="125">
        <f>H37+H40+H56+H79</f>
        <v>569915</v>
      </c>
    </row>
    <row r="96" spans="1:13">
      <c r="A96" s="127"/>
      <c r="B96" s="128"/>
      <c r="C96" s="127"/>
      <c r="D96" s="127"/>
      <c r="E96" s="129"/>
      <c r="M96" s="88"/>
    </row>
    <row r="97" spans="1:13">
      <c r="A97" s="132"/>
      <c r="B97" s="128"/>
      <c r="C97" s="127"/>
      <c r="D97" s="127"/>
      <c r="E97" s="129"/>
      <c r="M97" s="88"/>
    </row>
    <row r="98" spans="1:13">
      <c r="A98" s="541" t="s">
        <v>403</v>
      </c>
      <c r="B98" s="634" t="str">
        <f>Title!B11</f>
        <v>30/10/2017</v>
      </c>
      <c r="C98" s="634"/>
      <c r="D98" s="634"/>
      <c r="E98" s="634"/>
      <c r="F98" s="634"/>
      <c r="G98" s="634"/>
      <c r="H98" s="634"/>
      <c r="M98" s="88"/>
    </row>
    <row r="100" spans="1:13">
      <c r="A100" s="541" t="s">
        <v>514</v>
      </c>
      <c r="B100" s="540"/>
      <c r="C100" s="51"/>
      <c r="D100" s="51"/>
      <c r="E100" s="138"/>
    </row>
    <row r="101" spans="1:13">
      <c r="A101" s="541"/>
      <c r="B101" s="542" t="s">
        <v>515</v>
      </c>
    </row>
    <row r="102" spans="1:13">
      <c r="A102" s="541" t="s">
        <v>516</v>
      </c>
      <c r="B102" s="540"/>
      <c r="C102" s="51"/>
      <c r="D102" s="51"/>
      <c r="E102" s="138"/>
      <c r="M102" s="88"/>
    </row>
    <row r="103" spans="1:13">
      <c r="A103" s="540"/>
      <c r="B103" s="542" t="s">
        <v>517</v>
      </c>
    </row>
    <row r="104" spans="1:13">
      <c r="A104" s="540"/>
      <c r="B104" s="540"/>
      <c r="C104" s="51"/>
      <c r="D104" s="51"/>
      <c r="E104" s="138"/>
      <c r="M104" s="88"/>
    </row>
    <row r="106" spans="1:13">
      <c r="A106" s="51"/>
      <c r="B106" s="51"/>
      <c r="C106" s="51"/>
      <c r="D106" s="51"/>
      <c r="E106" s="138"/>
    </row>
    <row r="108" spans="1:13">
      <c r="A108" s="51"/>
      <c r="B108" s="51"/>
      <c r="C108" s="51"/>
      <c r="D108" s="51"/>
      <c r="E108" s="138"/>
      <c r="M108" s="88"/>
    </row>
    <row r="110" spans="1:13">
      <c r="A110" s="51"/>
      <c r="B110" s="51"/>
      <c r="C110" s="51"/>
      <c r="D110" s="51"/>
      <c r="E110" s="138"/>
      <c r="M110" s="88"/>
    </row>
    <row r="112" spans="1:13">
      <c r="A112" s="51"/>
      <c r="B112" s="51"/>
      <c r="C112" s="51"/>
      <c r="D112" s="51"/>
      <c r="M112" s="88"/>
    </row>
    <row r="114" spans="1:13">
      <c r="A114" s="51"/>
      <c r="B114" s="51"/>
      <c r="C114" s="51"/>
      <c r="D114" s="51"/>
      <c r="M114" s="88"/>
    </row>
    <row r="116" spans="1:13">
      <c r="A116" s="51"/>
      <c r="B116" s="51"/>
      <c r="C116" s="51"/>
      <c r="D116" s="51"/>
      <c r="M116" s="88"/>
    </row>
    <row r="118" spans="1:13">
      <c r="A118" s="51"/>
      <c r="B118" s="51"/>
      <c r="C118" s="51"/>
      <c r="D118" s="51"/>
      <c r="E118" s="138"/>
      <c r="M118" s="88"/>
    </row>
    <row r="120" spans="1:13">
      <c r="A120" s="51"/>
      <c r="B120" s="51"/>
      <c r="C120" s="51"/>
      <c r="D120" s="51"/>
      <c r="E120" s="138"/>
      <c r="M120" s="88"/>
    </row>
    <row r="122" spans="1:13">
      <c r="A122" s="51"/>
      <c r="B122" s="51"/>
      <c r="C122" s="51"/>
      <c r="D122" s="51"/>
      <c r="E122" s="138"/>
      <c r="M122" s="88"/>
    </row>
    <row r="124" spans="1:13">
      <c r="A124" s="51"/>
      <c r="B124" s="51"/>
      <c r="C124" s="51"/>
      <c r="D124" s="51"/>
      <c r="E124" s="138"/>
      <c r="M124" s="88"/>
    </row>
    <row r="126" spans="1:13">
      <c r="A126" s="51"/>
      <c r="B126" s="51"/>
      <c r="C126" s="51"/>
      <c r="D126" s="51"/>
      <c r="E126" s="138"/>
    </row>
    <row r="128" spans="1:13">
      <c r="A128" s="51"/>
      <c r="B128" s="51"/>
      <c r="C128" s="51"/>
      <c r="D128" s="51"/>
      <c r="E128" s="138"/>
    </row>
    <row r="130" spans="1:18">
      <c r="A130" s="51"/>
      <c r="B130" s="51"/>
      <c r="C130" s="51"/>
      <c r="D130" s="51"/>
      <c r="E130" s="138"/>
    </row>
    <row r="132" spans="1:18">
      <c r="A132" s="51"/>
      <c r="B132" s="51"/>
      <c r="C132" s="51"/>
      <c r="D132" s="51"/>
      <c r="E132" s="138"/>
      <c r="M132" s="88"/>
    </row>
    <row r="134" spans="1:18">
      <c r="A134" s="51"/>
      <c r="B134" s="51"/>
      <c r="C134" s="51"/>
      <c r="D134" s="51"/>
      <c r="M134" s="88"/>
    </row>
    <row r="136" spans="1:18">
      <c r="A136" s="51"/>
      <c r="B136" s="51"/>
      <c r="C136" s="51"/>
      <c r="D136" s="51"/>
      <c r="M136" s="88"/>
    </row>
    <row r="142" spans="1:18">
      <c r="A142" s="51"/>
      <c r="B142" s="51"/>
      <c r="C142" s="51"/>
      <c r="D142" s="51"/>
      <c r="E142" s="138"/>
    </row>
    <row r="144" spans="1:18" s="130" customFormat="1">
      <c r="A144" s="131"/>
      <c r="B144" s="131"/>
      <c r="C144" s="131"/>
      <c r="D144" s="131"/>
      <c r="E144" s="138"/>
      <c r="G144" s="13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</row>
    <row r="146" spans="1:18" s="130" customFormat="1">
      <c r="A146" s="131"/>
      <c r="B146" s="131"/>
      <c r="C146" s="131"/>
      <c r="D146" s="131"/>
      <c r="E146" s="138"/>
      <c r="G146" s="13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</row>
    <row r="148" spans="1:18" s="130" customFormat="1">
      <c r="A148" s="131"/>
      <c r="B148" s="131"/>
      <c r="C148" s="131"/>
      <c r="D148" s="131"/>
      <c r="E148" s="138"/>
      <c r="G148" s="13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</row>
    <row r="150" spans="1:18" s="130" customFormat="1">
      <c r="A150" s="131"/>
      <c r="B150" s="131"/>
      <c r="C150" s="131"/>
      <c r="D150" s="131"/>
      <c r="E150" s="138"/>
      <c r="G150" s="13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</row>
    <row r="158" spans="1:18" s="130" customFormat="1">
      <c r="A158" s="131"/>
      <c r="B158" s="131"/>
      <c r="C158" s="131"/>
      <c r="D158" s="131"/>
      <c r="E158" s="138"/>
      <c r="G158" s="13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</row>
    <row r="160" spans="1:18" s="130" customFormat="1">
      <c r="A160" s="131"/>
      <c r="B160" s="131"/>
      <c r="C160" s="131"/>
      <c r="D160" s="131"/>
      <c r="E160" s="138"/>
      <c r="G160" s="13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</row>
    <row r="162" spans="1:18" s="130" customFormat="1">
      <c r="A162" s="131"/>
      <c r="B162" s="131"/>
      <c r="C162" s="131"/>
      <c r="D162" s="131"/>
      <c r="E162" s="138"/>
      <c r="G162" s="13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</row>
    <row r="164" spans="1:18" s="130" customFormat="1">
      <c r="A164" s="131"/>
      <c r="B164" s="131"/>
      <c r="C164" s="131"/>
      <c r="D164" s="131"/>
      <c r="E164" s="138"/>
      <c r="G164" s="13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</row>
    <row r="168" spans="1:18" s="130" customFormat="1">
      <c r="A168" s="131"/>
      <c r="B168" s="131"/>
      <c r="C168" s="131"/>
      <c r="D168" s="131"/>
      <c r="E168" s="138"/>
      <c r="G168" s="13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54:D55 C12:D19 C21:D22 C24:D27 G62:H70 G59:H60 G77:H77 G75:H75 G73:H73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4"/>
  <sheetViews>
    <sheetView workbookViewId="0">
      <selection activeCell="G12" sqref="G12:H45"/>
    </sheetView>
  </sheetViews>
  <sheetFormatPr defaultColWidth="9.375" defaultRowHeight="15.75"/>
  <cols>
    <col min="1" max="1" width="50.625" style="209" customWidth="1"/>
    <col min="2" max="2" width="10.625" style="209" customWidth="1"/>
    <col min="3" max="4" width="15.625" style="141" customWidth="1"/>
    <col min="5" max="5" width="50.625" style="209" customWidth="1"/>
    <col min="6" max="6" width="10.625" style="209" customWidth="1"/>
    <col min="7" max="8" width="15.625" style="141" customWidth="1"/>
    <col min="9" max="16384" width="9.375" style="141"/>
  </cols>
  <sheetData>
    <row r="1" spans="1:8">
      <c r="A1" s="534" t="s">
        <v>637</v>
      </c>
      <c r="B1" s="30"/>
      <c r="C1" s="30"/>
      <c r="D1" s="30"/>
      <c r="E1" s="139"/>
      <c r="F1" s="140"/>
      <c r="G1" s="31"/>
      <c r="H1" s="31"/>
    </row>
    <row r="2" spans="1:8">
      <c r="A2" s="33" t="s">
        <v>717</v>
      </c>
      <c r="B2" s="29"/>
      <c r="C2" s="29"/>
      <c r="D2" s="29"/>
      <c r="E2" s="139"/>
      <c r="F2" s="140"/>
      <c r="G2" s="31"/>
      <c r="H2" s="31"/>
    </row>
    <row r="3" spans="1:8">
      <c r="A3" s="30"/>
      <c r="B3" s="37"/>
      <c r="C3" s="37"/>
      <c r="D3" s="37"/>
      <c r="E3" s="139"/>
      <c r="F3" s="34"/>
      <c r="G3" s="142"/>
      <c r="H3" s="142"/>
    </row>
    <row r="4" spans="1:8">
      <c r="A4" s="41" t="s">
        <v>427</v>
      </c>
      <c r="B4" s="37"/>
      <c r="C4" s="37"/>
      <c r="D4" s="37"/>
      <c r="E4" s="139"/>
      <c r="F4" s="143"/>
      <c r="G4" s="144"/>
      <c r="H4" s="145"/>
    </row>
    <row r="5" spans="1:8">
      <c r="A5" s="41" t="s">
        <v>428</v>
      </c>
      <c r="B5" s="146"/>
      <c r="C5" s="146"/>
      <c r="D5" s="146"/>
      <c r="E5" s="142"/>
      <c r="F5" s="147"/>
      <c r="G5" s="136"/>
      <c r="H5" s="31"/>
    </row>
    <row r="6" spans="1:8">
      <c r="A6" s="633" t="str">
        <f>Title!B10</f>
        <v>30/09/2017</v>
      </c>
      <c r="B6" s="29"/>
      <c r="C6" s="42"/>
      <c r="D6" s="29"/>
      <c r="E6" s="142"/>
      <c r="F6" s="147"/>
      <c r="G6" s="148"/>
      <c r="H6" s="31"/>
    </row>
    <row r="7" spans="1:8" ht="16.5" thickBot="1">
      <c r="A7" s="149"/>
      <c r="B7" s="31"/>
      <c r="C7" s="150"/>
      <c r="D7" s="150"/>
      <c r="E7" s="151"/>
      <c r="F7" s="151"/>
      <c r="G7" s="31"/>
      <c r="H7" s="555" t="str">
        <f>'[2]Balance Sheet'!$H$5</f>
        <v>( thousand BGN)</v>
      </c>
    </row>
    <row r="8" spans="1:8">
      <c r="A8" s="190" t="s">
        <v>577</v>
      </c>
      <c r="B8" s="50" t="s">
        <v>431</v>
      </c>
      <c r="C8" s="535" t="s">
        <v>432</v>
      </c>
      <c r="D8" s="535" t="s">
        <v>433</v>
      </c>
      <c r="E8" s="190" t="s">
        <v>578</v>
      </c>
      <c r="F8" s="50" t="s">
        <v>431</v>
      </c>
      <c r="G8" s="535" t="s">
        <v>432</v>
      </c>
      <c r="H8" s="535" t="s">
        <v>433</v>
      </c>
    </row>
    <row r="9" spans="1:8" ht="16.5" thickBot="1">
      <c r="A9" s="153" t="s">
        <v>9</v>
      </c>
      <c r="B9" s="154" t="s">
        <v>10</v>
      </c>
      <c r="C9" s="154">
        <v>1</v>
      </c>
      <c r="D9" s="155">
        <v>2</v>
      </c>
      <c r="E9" s="153" t="s">
        <v>9</v>
      </c>
      <c r="F9" s="154" t="s">
        <v>10</v>
      </c>
      <c r="G9" s="154">
        <v>1</v>
      </c>
      <c r="H9" s="155">
        <v>2</v>
      </c>
    </row>
    <row r="10" spans="1:8">
      <c r="A10" s="556" t="s">
        <v>579</v>
      </c>
      <c r="B10" s="156"/>
      <c r="C10" s="157"/>
      <c r="D10" s="158"/>
      <c r="E10" s="556" t="s">
        <v>611</v>
      </c>
      <c r="F10" s="159"/>
      <c r="G10" s="160"/>
      <c r="H10" s="161"/>
    </row>
    <row r="11" spans="1:8">
      <c r="A11" s="556" t="s">
        <v>580</v>
      </c>
      <c r="B11" s="162"/>
      <c r="C11" s="163"/>
      <c r="D11" s="164"/>
      <c r="E11" s="556" t="s">
        <v>612</v>
      </c>
      <c r="F11" s="165"/>
      <c r="G11" s="166"/>
      <c r="H11" s="167"/>
    </row>
    <row r="12" spans="1:8">
      <c r="A12" s="165" t="s">
        <v>482</v>
      </c>
      <c r="B12" s="169" t="s">
        <v>135</v>
      </c>
      <c r="C12" s="170">
        <v>51694</v>
      </c>
      <c r="D12" s="171">
        <v>43244</v>
      </c>
      <c r="E12" s="165" t="s">
        <v>613</v>
      </c>
      <c r="F12" s="172" t="s">
        <v>136</v>
      </c>
      <c r="G12" s="170">
        <v>148746</v>
      </c>
      <c r="H12" s="171">
        <v>132478</v>
      </c>
    </row>
    <row r="13" spans="1:8">
      <c r="A13" s="165" t="s">
        <v>581</v>
      </c>
      <c r="B13" s="169" t="s">
        <v>137</v>
      </c>
      <c r="C13" s="170">
        <v>27284</v>
      </c>
      <c r="D13" s="171">
        <v>25308</v>
      </c>
      <c r="E13" s="165" t="s">
        <v>614</v>
      </c>
      <c r="F13" s="172" t="s">
        <v>138</v>
      </c>
      <c r="G13" s="170">
        <v>1132</v>
      </c>
      <c r="H13" s="171">
        <v>956</v>
      </c>
    </row>
    <row r="14" spans="1:8">
      <c r="A14" s="165" t="s">
        <v>582</v>
      </c>
      <c r="B14" s="169" t="s">
        <v>139</v>
      </c>
      <c r="C14" s="170">
        <v>11927</v>
      </c>
      <c r="D14" s="171">
        <v>11356</v>
      </c>
      <c r="E14" s="566" t="s">
        <v>615</v>
      </c>
      <c r="F14" s="172" t="s">
        <v>140</v>
      </c>
      <c r="G14" s="170">
        <v>2585</v>
      </c>
      <c r="H14" s="171">
        <v>2558</v>
      </c>
    </row>
    <row r="15" spans="1:8">
      <c r="A15" s="165" t="s">
        <v>583</v>
      </c>
      <c r="B15" s="169" t="s">
        <v>141</v>
      </c>
      <c r="C15" s="170">
        <v>25825</v>
      </c>
      <c r="D15" s="171">
        <v>23329</v>
      </c>
      <c r="E15" s="566" t="s">
        <v>570</v>
      </c>
      <c r="F15" s="172" t="s">
        <v>142</v>
      </c>
      <c r="G15" s="170">
        <v>4433</v>
      </c>
      <c r="H15" s="171">
        <v>3935</v>
      </c>
    </row>
    <row r="16" spans="1:8">
      <c r="A16" s="165" t="s">
        <v>584</v>
      </c>
      <c r="B16" s="169" t="s">
        <v>143</v>
      </c>
      <c r="C16" s="170">
        <v>6004</v>
      </c>
      <c r="D16" s="171">
        <v>5512</v>
      </c>
      <c r="E16" s="567" t="s">
        <v>616</v>
      </c>
      <c r="F16" s="173" t="s">
        <v>144</v>
      </c>
      <c r="G16" s="174">
        <f>SUM(G12:G15)</f>
        <v>156896</v>
      </c>
      <c r="H16" s="175">
        <f>SUM(H12:H15)</f>
        <v>139927</v>
      </c>
    </row>
    <row r="17" spans="1:8">
      <c r="A17" s="165" t="s">
        <v>585</v>
      </c>
      <c r="B17" s="169" t="s">
        <v>145</v>
      </c>
      <c r="C17" s="170">
        <v>5036</v>
      </c>
      <c r="D17" s="171">
        <v>4699</v>
      </c>
      <c r="E17" s="566"/>
      <c r="F17" s="176"/>
      <c r="G17" s="166"/>
      <c r="H17" s="167"/>
    </row>
    <row r="18" spans="1:8">
      <c r="A18" s="165" t="s">
        <v>586</v>
      </c>
      <c r="B18" s="169" t="s">
        <v>146</v>
      </c>
      <c r="C18" s="170">
        <v>-5911</v>
      </c>
      <c r="D18" s="171">
        <v>2890</v>
      </c>
      <c r="E18" s="556" t="s">
        <v>617</v>
      </c>
      <c r="F18" s="177" t="s">
        <v>147</v>
      </c>
      <c r="G18" s="178">
        <f>+G19</f>
        <v>381</v>
      </c>
      <c r="H18" s="179">
        <f>+H19</f>
        <v>385</v>
      </c>
    </row>
    <row r="19" spans="1:8">
      <c r="A19" s="165" t="s">
        <v>587</v>
      </c>
      <c r="B19" s="169" t="s">
        <v>148</v>
      </c>
      <c r="C19" s="170">
        <v>1917</v>
      </c>
      <c r="D19" s="171">
        <v>1952</v>
      </c>
      <c r="E19" s="165" t="s">
        <v>618</v>
      </c>
      <c r="F19" s="176" t="s">
        <v>149</v>
      </c>
      <c r="G19" s="170">
        <v>381</v>
      </c>
      <c r="H19" s="171">
        <v>385</v>
      </c>
    </row>
    <row r="20" spans="1:8">
      <c r="A20" s="557" t="s">
        <v>588</v>
      </c>
      <c r="B20" s="169" t="s">
        <v>150</v>
      </c>
      <c r="C20" s="170">
        <v>-625</v>
      </c>
      <c r="D20" s="171">
        <v>-334</v>
      </c>
      <c r="E20" s="162"/>
      <c r="F20" s="165"/>
      <c r="G20" s="166"/>
      <c r="H20" s="167"/>
    </row>
    <row r="21" spans="1:8">
      <c r="A21" s="557" t="s">
        <v>589</v>
      </c>
      <c r="B21" s="169" t="s">
        <v>151</v>
      </c>
      <c r="C21" s="170"/>
      <c r="D21" s="171"/>
      <c r="E21" s="556" t="s">
        <v>619</v>
      </c>
      <c r="F21" s="165"/>
      <c r="G21" s="166"/>
      <c r="H21" s="167"/>
    </row>
    <row r="22" spans="1:8">
      <c r="A22" s="558" t="s">
        <v>590</v>
      </c>
      <c r="B22" s="180" t="s">
        <v>152</v>
      </c>
      <c r="C22" s="174">
        <f>SUM(C12:C18)+C19</f>
        <v>123776</v>
      </c>
      <c r="D22" s="175">
        <f>SUM(D12:D18)+D19</f>
        <v>118290</v>
      </c>
      <c r="E22" s="568" t="s">
        <v>620</v>
      </c>
      <c r="F22" s="176" t="s">
        <v>153</v>
      </c>
      <c r="G22" s="170">
        <v>1291</v>
      </c>
      <c r="H22" s="171">
        <v>1699</v>
      </c>
    </row>
    <row r="23" spans="1:8">
      <c r="A23" s="162"/>
      <c r="B23" s="169"/>
      <c r="C23" s="166"/>
      <c r="D23" s="167"/>
      <c r="E23" s="561" t="s">
        <v>621</v>
      </c>
      <c r="F23" s="176" t="s">
        <v>154</v>
      </c>
      <c r="G23" s="170">
        <v>7539</v>
      </c>
      <c r="H23" s="171">
        <v>7838</v>
      </c>
    </row>
    <row r="24" spans="1:8">
      <c r="A24" s="556" t="s">
        <v>591</v>
      </c>
      <c r="B24" s="176"/>
      <c r="C24" s="166"/>
      <c r="D24" s="167"/>
      <c r="E24" s="165" t="s">
        <v>622</v>
      </c>
      <c r="F24" s="176" t="s">
        <v>155</v>
      </c>
      <c r="G24" s="170">
        <v>2265</v>
      </c>
      <c r="H24" s="171">
        <v>11352</v>
      </c>
    </row>
    <row r="25" spans="1:8">
      <c r="A25" s="559" t="s">
        <v>592</v>
      </c>
      <c r="B25" s="176" t="s">
        <v>156</v>
      </c>
      <c r="C25" s="170">
        <v>993</v>
      </c>
      <c r="D25" s="171">
        <v>1567</v>
      </c>
      <c r="E25" s="568" t="s">
        <v>623</v>
      </c>
      <c r="F25" s="176" t="s">
        <v>157</v>
      </c>
      <c r="G25" s="170"/>
      <c r="H25" s="171"/>
    </row>
    <row r="26" spans="1:8">
      <c r="A26" s="165" t="s">
        <v>593</v>
      </c>
      <c r="B26" s="176" t="s">
        <v>158</v>
      </c>
      <c r="C26" s="170">
        <v>289</v>
      </c>
      <c r="D26" s="171">
        <v>0</v>
      </c>
      <c r="E26" s="165" t="s">
        <v>624</v>
      </c>
      <c r="F26" s="176" t="s">
        <v>159</v>
      </c>
      <c r="G26" s="170">
        <v>7</v>
      </c>
      <c r="H26" s="171"/>
    </row>
    <row r="27" spans="1:8">
      <c r="A27" s="165" t="s">
        <v>594</v>
      </c>
      <c r="B27" s="176" t="s">
        <v>160</v>
      </c>
      <c r="C27" s="170">
        <f>185+398</f>
        <v>583</v>
      </c>
      <c r="D27" s="171">
        <v>205</v>
      </c>
      <c r="E27" s="567" t="s">
        <v>625</v>
      </c>
      <c r="F27" s="177" t="s">
        <v>161</v>
      </c>
      <c r="G27" s="174">
        <f>SUM(G22:G26)</f>
        <v>11102</v>
      </c>
      <c r="H27" s="175">
        <f>SUM(H22:H26)</f>
        <v>20889</v>
      </c>
    </row>
    <row r="28" spans="1:8">
      <c r="A28" s="165" t="s">
        <v>595</v>
      </c>
      <c r="B28" s="176" t="s">
        <v>162</v>
      </c>
      <c r="C28" s="170">
        <v>231</v>
      </c>
      <c r="D28" s="171">
        <v>281</v>
      </c>
      <c r="E28" s="561"/>
      <c r="F28" s="165"/>
      <c r="G28" s="166"/>
      <c r="H28" s="167"/>
    </row>
    <row r="29" spans="1:8">
      <c r="A29" s="558" t="s">
        <v>596</v>
      </c>
      <c r="B29" s="177" t="s">
        <v>163</v>
      </c>
      <c r="C29" s="174">
        <f>SUM(C25:C28)</f>
        <v>2096</v>
      </c>
      <c r="D29" s="175">
        <f>SUM(D25:D28)</f>
        <v>2053</v>
      </c>
      <c r="E29" s="165"/>
      <c r="F29" s="165"/>
      <c r="G29" s="166"/>
      <c r="H29" s="167"/>
    </row>
    <row r="30" spans="1:8" ht="16.5" thickBot="1">
      <c r="A30" s="560"/>
      <c r="B30" s="181"/>
      <c r="C30" s="182"/>
      <c r="D30" s="183"/>
      <c r="E30" s="165"/>
      <c r="F30" s="184"/>
      <c r="G30" s="185"/>
      <c r="H30" s="186"/>
    </row>
    <row r="31" spans="1:8">
      <c r="A31" s="556" t="s">
        <v>597</v>
      </c>
      <c r="B31" s="152" t="s">
        <v>164</v>
      </c>
      <c r="C31" s="187">
        <f>C29+C22</f>
        <v>125872</v>
      </c>
      <c r="D31" s="188">
        <f>D29+D22</f>
        <v>120343</v>
      </c>
      <c r="E31" s="556" t="s">
        <v>626</v>
      </c>
      <c r="F31" s="189" t="s">
        <v>165</v>
      </c>
      <c r="G31" s="157">
        <f>G16+G18+G27</f>
        <v>168379</v>
      </c>
      <c r="H31" s="158">
        <f>H16+H18+H27</f>
        <v>161201</v>
      </c>
    </row>
    <row r="32" spans="1:8">
      <c r="A32" s="556"/>
      <c r="B32" s="190"/>
      <c r="C32" s="191"/>
      <c r="D32" s="192"/>
      <c r="E32" s="556"/>
      <c r="F32" s="176"/>
      <c r="G32" s="166"/>
      <c r="H32" s="167"/>
    </row>
    <row r="33" spans="1:8">
      <c r="A33" s="556" t="s">
        <v>598</v>
      </c>
      <c r="B33" s="190" t="s">
        <v>166</v>
      </c>
      <c r="C33" s="193">
        <f>IF((G31-C31)&gt;0,G31-C31,0)</f>
        <v>42507</v>
      </c>
      <c r="D33" s="194">
        <f>IF((H31-D31)&gt;0,H31-D31,0)</f>
        <v>40858</v>
      </c>
      <c r="E33" s="556" t="s">
        <v>627</v>
      </c>
      <c r="F33" s="177" t="s">
        <v>167</v>
      </c>
      <c r="G33" s="174">
        <f>IF((C31-G31)&gt;0,C31-G31,0)</f>
        <v>0</v>
      </c>
      <c r="H33" s="175">
        <f>IF((D31-H31)&gt;0,D31-H31,0)</f>
        <v>0</v>
      </c>
    </row>
    <row r="34" spans="1:8">
      <c r="A34" s="561" t="s">
        <v>599</v>
      </c>
      <c r="B34" s="177" t="s">
        <v>168</v>
      </c>
      <c r="C34" s="170"/>
      <c r="D34" s="171"/>
      <c r="E34" s="165" t="s">
        <v>628</v>
      </c>
      <c r="F34" s="176" t="s">
        <v>169</v>
      </c>
      <c r="G34" s="170"/>
      <c r="H34" s="171"/>
    </row>
    <row r="35" spans="1:8">
      <c r="A35" s="165" t="s">
        <v>600</v>
      </c>
      <c r="B35" s="177" t="s">
        <v>170</v>
      </c>
      <c r="C35" s="170"/>
      <c r="D35" s="171"/>
      <c r="E35" s="165" t="s">
        <v>629</v>
      </c>
      <c r="F35" s="176" t="s">
        <v>171</v>
      </c>
      <c r="G35" s="170"/>
      <c r="H35" s="171"/>
    </row>
    <row r="36" spans="1:8" ht="16.5" thickBot="1">
      <c r="A36" s="562" t="s">
        <v>601</v>
      </c>
      <c r="B36" s="181" t="s">
        <v>172</v>
      </c>
      <c r="C36" s="195">
        <f>C31-C34+C35</f>
        <v>125872</v>
      </c>
      <c r="D36" s="196">
        <f>D31-D34+D35</f>
        <v>120343</v>
      </c>
      <c r="E36" s="556" t="s">
        <v>630</v>
      </c>
      <c r="F36" s="181" t="s">
        <v>173</v>
      </c>
      <c r="G36" s="182">
        <f>G35-G34+G31</f>
        <v>168379</v>
      </c>
      <c r="H36" s="183">
        <f>H35-H34+H31</f>
        <v>161201</v>
      </c>
    </row>
    <row r="37" spans="1:8">
      <c r="A37" s="562" t="s">
        <v>602</v>
      </c>
      <c r="B37" s="152" t="s">
        <v>174</v>
      </c>
      <c r="C37" s="187">
        <f>IF((G36-C36)&gt;0,G36-C36,0)</f>
        <v>42507</v>
      </c>
      <c r="D37" s="188">
        <f>IF((H36-D36)&gt;0,H36-D36,0)</f>
        <v>40858</v>
      </c>
      <c r="E37" s="562" t="s">
        <v>631</v>
      </c>
      <c r="F37" s="189" t="s">
        <v>175</v>
      </c>
      <c r="G37" s="157">
        <f>IF((C36-G36)&gt;0,C36-G36,0)</f>
        <v>0</v>
      </c>
      <c r="H37" s="158">
        <f>IF((D36-H36)&gt;0,D36-H36,0)</f>
        <v>0</v>
      </c>
    </row>
    <row r="38" spans="1:8">
      <c r="A38" s="556" t="s">
        <v>603</v>
      </c>
      <c r="B38" s="177" t="s">
        <v>176</v>
      </c>
      <c r="C38" s="174">
        <f>C39+C40+C41</f>
        <v>3388</v>
      </c>
      <c r="D38" s="175">
        <f>D39+D40+D41</f>
        <v>3363</v>
      </c>
      <c r="E38" s="569"/>
      <c r="F38" s="165"/>
      <c r="G38" s="166"/>
      <c r="H38" s="167"/>
    </row>
    <row r="39" spans="1:8">
      <c r="A39" s="168" t="s">
        <v>604</v>
      </c>
      <c r="B39" s="176" t="s">
        <v>177</v>
      </c>
      <c r="C39" s="170">
        <v>3388</v>
      </c>
      <c r="D39" s="171">
        <v>3363</v>
      </c>
      <c r="E39" s="569"/>
      <c r="F39" s="165"/>
      <c r="G39" s="166"/>
      <c r="H39" s="167"/>
    </row>
    <row r="40" spans="1:8">
      <c r="A40" s="168" t="s">
        <v>605</v>
      </c>
      <c r="B40" s="172" t="s">
        <v>178</v>
      </c>
      <c r="C40" s="170"/>
      <c r="D40" s="171"/>
      <c r="E40" s="569"/>
      <c r="F40" s="176"/>
      <c r="G40" s="166"/>
      <c r="H40" s="167"/>
    </row>
    <row r="41" spans="1:8">
      <c r="A41" s="563" t="s">
        <v>606</v>
      </c>
      <c r="B41" s="172" t="s">
        <v>179</v>
      </c>
      <c r="C41" s="170"/>
      <c r="D41" s="171"/>
      <c r="E41" s="569"/>
      <c r="F41" s="176"/>
      <c r="G41" s="166"/>
      <c r="H41" s="167"/>
    </row>
    <row r="42" spans="1:8">
      <c r="A42" s="564" t="s">
        <v>607</v>
      </c>
      <c r="B42" s="197" t="s">
        <v>180</v>
      </c>
      <c r="C42" s="193">
        <f>+IF((G36-C36-C38)&gt;0,G36-C36-C38,0)</f>
        <v>39119</v>
      </c>
      <c r="D42" s="194">
        <f>+IF((H36-D36-D38)&gt;0,H36-D36-D38,0)</f>
        <v>37495</v>
      </c>
      <c r="E42" s="570" t="s">
        <v>632</v>
      </c>
      <c r="F42" s="197" t="s">
        <v>181</v>
      </c>
      <c r="G42" s="193">
        <f>IF(G37&gt;0,IF(C38+G37&lt;0,0,C38+G37),IF(C37-C38&lt;0,C38-C37,0))</f>
        <v>0</v>
      </c>
      <c r="H42" s="194">
        <f>IF(H37&gt;0,IF(D38+H37&lt;0,0,D38+H37),IF(D37-D38&lt;0,D38-D37,0))</f>
        <v>0</v>
      </c>
    </row>
    <row r="43" spans="1:8">
      <c r="A43" s="556" t="s">
        <v>608</v>
      </c>
      <c r="B43" s="190" t="s">
        <v>182</v>
      </c>
      <c r="C43" s="170"/>
      <c r="D43" s="171"/>
      <c r="E43" s="556" t="s">
        <v>633</v>
      </c>
      <c r="F43" s="197" t="s">
        <v>183</v>
      </c>
      <c r="G43" s="198"/>
      <c r="H43" s="199"/>
    </row>
    <row r="44" spans="1:8" ht="16.5" thickBot="1">
      <c r="A44" s="556" t="s">
        <v>609</v>
      </c>
      <c r="B44" s="154" t="s">
        <v>184</v>
      </c>
      <c r="C44" s="182">
        <f>IF(G42=0,IF(C42-C43&gt;0,C42-C43+G43,0),IF(G42-G43&lt;0,G43-G42+C42,0))</f>
        <v>39119</v>
      </c>
      <c r="D44" s="183">
        <f>IF(H42=0,IF(D42-D43&gt;0,D42-D43+H43,0),IF(H42-H43&lt;0,H43-H42+D42,0))</f>
        <v>37495</v>
      </c>
      <c r="E44" s="556" t="s">
        <v>634</v>
      </c>
      <c r="F44" s="200" t="s">
        <v>185</v>
      </c>
      <c r="G44" s="182">
        <f>IF(C42=0,IF(G42-G43&gt;0,G42-G43+C43,0),IF(C42-C43&lt;0,C43-C42+G43,0))</f>
        <v>0</v>
      </c>
      <c r="H44" s="183">
        <f>IF(D42=0,IF(H42-H43&gt;0,H42-H43+D43,0),IF(D42-D43&lt;0,D43-D42+H43,0))</f>
        <v>0</v>
      </c>
    </row>
    <row r="45" spans="1:8" ht="16.5" thickBot="1">
      <c r="A45" s="565" t="s">
        <v>610</v>
      </c>
      <c r="B45" s="201" t="s">
        <v>186</v>
      </c>
      <c r="C45" s="202">
        <f>C36+C38+C42</f>
        <v>168379</v>
      </c>
      <c r="D45" s="203">
        <f>D36+D38+D42</f>
        <v>161201</v>
      </c>
      <c r="E45" s="565" t="s">
        <v>610</v>
      </c>
      <c r="F45" s="204" t="s">
        <v>187</v>
      </c>
      <c r="G45" s="202">
        <f>G42+G36</f>
        <v>168379</v>
      </c>
      <c r="H45" s="203">
        <f>H42+H36</f>
        <v>161201</v>
      </c>
    </row>
    <row r="46" spans="1:8">
      <c r="A46" s="151"/>
      <c r="B46" s="205"/>
      <c r="C46" s="206"/>
      <c r="D46" s="206"/>
      <c r="E46" s="207"/>
      <c r="F46" s="151"/>
      <c r="G46" s="206"/>
      <c r="H46" s="206"/>
    </row>
    <row r="47" spans="1:8">
      <c r="A47" s="636" t="s">
        <v>635</v>
      </c>
      <c r="B47" s="636"/>
      <c r="C47" s="636"/>
      <c r="D47" s="636"/>
      <c r="E47" s="636"/>
      <c r="F47" s="151"/>
      <c r="G47" s="206"/>
      <c r="H47" s="206"/>
    </row>
    <row r="48" spans="1:8">
      <c r="A48" s="151"/>
      <c r="B48" s="205"/>
      <c r="C48" s="206"/>
      <c r="D48" s="206"/>
      <c r="E48" s="207"/>
      <c r="F48" s="151"/>
      <c r="G48" s="206"/>
      <c r="H48" s="206"/>
    </row>
    <row r="49" spans="1:13">
      <c r="A49" s="151"/>
      <c r="B49" s="151"/>
      <c r="C49" s="206"/>
      <c r="D49" s="206"/>
      <c r="E49" s="151"/>
      <c r="F49" s="151"/>
      <c r="G49" s="208"/>
      <c r="H49" s="208"/>
    </row>
    <row r="50" spans="1:13" s="51" customFormat="1">
      <c r="A50" s="540" t="s">
        <v>403</v>
      </c>
      <c r="B50" s="634" t="str">
        <f>Title!B11</f>
        <v>30/10/2017</v>
      </c>
      <c r="C50" s="634"/>
      <c r="D50" s="634"/>
      <c r="E50" s="634"/>
      <c r="F50" s="634"/>
      <c r="G50" s="634"/>
      <c r="H50" s="634"/>
      <c r="M50" s="88"/>
    </row>
    <row r="51" spans="1:13" s="51" customFormat="1">
      <c r="A51" s="133"/>
      <c r="B51" s="134"/>
      <c r="C51" s="134"/>
      <c r="D51" s="134"/>
      <c r="E51" s="134"/>
      <c r="F51" s="134"/>
      <c r="G51" s="134"/>
      <c r="H51" s="134"/>
      <c r="M51" s="88"/>
    </row>
    <row r="52" spans="1:13">
      <c r="A52" s="137"/>
      <c r="B52" s="635"/>
      <c r="C52" s="635"/>
      <c r="D52" s="635"/>
      <c r="E52" s="635"/>
      <c r="F52" s="130"/>
      <c r="G52" s="131"/>
      <c r="H52" s="51"/>
    </row>
    <row r="53" spans="1:13">
      <c r="A53" s="541" t="s">
        <v>514</v>
      </c>
      <c r="B53" s="540"/>
      <c r="C53" s="206"/>
      <c r="D53" s="206"/>
      <c r="E53" s="151"/>
      <c r="F53" s="151"/>
      <c r="G53" s="208"/>
      <c r="H53" s="208"/>
    </row>
    <row r="54" spans="1:13">
      <c r="A54" s="541"/>
      <c r="B54" s="542" t="s">
        <v>515</v>
      </c>
      <c r="C54" s="206"/>
      <c r="D54" s="206"/>
      <c r="E54" s="151"/>
      <c r="F54" s="151"/>
      <c r="G54" s="208"/>
      <c r="H54" s="208"/>
    </row>
    <row r="55" spans="1:13">
      <c r="A55" s="541" t="s">
        <v>516</v>
      </c>
      <c r="B55" s="540"/>
      <c r="C55" s="206"/>
      <c r="D55" s="206"/>
      <c r="E55" s="151"/>
      <c r="F55" s="151"/>
      <c r="G55" s="208"/>
      <c r="H55" s="208"/>
    </row>
    <row r="56" spans="1:13">
      <c r="A56" s="540"/>
      <c r="B56" s="542" t="s">
        <v>517</v>
      </c>
      <c r="C56" s="206"/>
      <c r="D56" s="206"/>
      <c r="E56" s="151"/>
      <c r="F56" s="151"/>
      <c r="G56" s="208"/>
      <c r="H56" s="208"/>
    </row>
    <row r="57" spans="1:13">
      <c r="A57" s="151"/>
      <c r="B57" s="151"/>
      <c r="C57" s="206"/>
      <c r="D57" s="206"/>
      <c r="E57" s="151"/>
      <c r="F57" s="151"/>
      <c r="G57" s="208"/>
      <c r="H57" s="208"/>
    </row>
    <row r="58" spans="1:13">
      <c r="A58" s="151"/>
      <c r="B58" s="151"/>
      <c r="C58" s="206"/>
      <c r="D58" s="206"/>
      <c r="E58" s="151"/>
      <c r="F58" s="151"/>
      <c r="G58" s="208"/>
      <c r="H58" s="208"/>
    </row>
    <row r="59" spans="1:13">
      <c r="A59" s="151"/>
      <c r="B59" s="151"/>
      <c r="C59" s="206"/>
      <c r="D59" s="206"/>
      <c r="E59" s="151"/>
      <c r="F59" s="151"/>
      <c r="G59" s="208"/>
      <c r="H59" s="208"/>
    </row>
    <row r="60" spans="1:13">
      <c r="A60" s="151"/>
      <c r="B60" s="151"/>
      <c r="C60" s="206"/>
      <c r="D60" s="206"/>
      <c r="E60" s="151"/>
      <c r="F60" s="151"/>
      <c r="G60" s="208"/>
      <c r="H60" s="208"/>
    </row>
    <row r="61" spans="1:13">
      <c r="A61" s="151"/>
      <c r="B61" s="151"/>
      <c r="C61" s="206"/>
      <c r="D61" s="206"/>
      <c r="E61" s="151"/>
      <c r="F61" s="151"/>
      <c r="G61" s="208"/>
      <c r="H61" s="208"/>
    </row>
    <row r="62" spans="1:13">
      <c r="A62" s="151"/>
      <c r="B62" s="151"/>
      <c r="C62" s="206"/>
      <c r="D62" s="206"/>
      <c r="E62" s="151"/>
      <c r="F62" s="151"/>
      <c r="G62" s="208"/>
      <c r="H62" s="208"/>
    </row>
    <row r="63" spans="1:13">
      <c r="A63" s="151"/>
      <c r="B63" s="151"/>
      <c r="C63" s="206"/>
      <c r="D63" s="206"/>
      <c r="E63" s="151"/>
      <c r="F63" s="151"/>
      <c r="G63" s="208"/>
      <c r="H63" s="208"/>
    </row>
    <row r="64" spans="1:13">
      <c r="A64" s="151"/>
      <c r="B64" s="151"/>
      <c r="C64" s="206"/>
      <c r="D64" s="206"/>
      <c r="E64" s="151"/>
      <c r="F64" s="151"/>
      <c r="G64" s="208"/>
      <c r="H64" s="208"/>
    </row>
    <row r="65" spans="1:8">
      <c r="A65" s="151"/>
      <c r="B65" s="151"/>
      <c r="C65" s="206"/>
      <c r="D65" s="206"/>
      <c r="E65" s="151"/>
      <c r="F65" s="151"/>
      <c r="G65" s="208"/>
      <c r="H65" s="208"/>
    </row>
    <row r="66" spans="1:8">
      <c r="A66" s="151"/>
      <c r="B66" s="151"/>
      <c r="C66" s="206"/>
      <c r="D66" s="206"/>
      <c r="E66" s="151"/>
      <c r="F66" s="151"/>
      <c r="G66" s="208"/>
      <c r="H66" s="208"/>
    </row>
    <row r="67" spans="1:8">
      <c r="A67" s="151"/>
      <c r="B67" s="151"/>
      <c r="C67" s="206"/>
      <c r="D67" s="206"/>
      <c r="E67" s="151"/>
      <c r="F67" s="151"/>
      <c r="G67" s="208"/>
      <c r="H67" s="208"/>
    </row>
    <row r="68" spans="1:8">
      <c r="A68" s="151"/>
      <c r="B68" s="151"/>
      <c r="C68" s="206"/>
      <c r="D68" s="206"/>
      <c r="E68" s="151"/>
      <c r="F68" s="151"/>
      <c r="G68" s="208"/>
      <c r="H68" s="208"/>
    </row>
    <row r="69" spans="1:8">
      <c r="A69" s="151"/>
      <c r="B69" s="151"/>
      <c r="C69" s="206"/>
      <c r="D69" s="206"/>
      <c r="E69" s="151"/>
      <c r="F69" s="151"/>
      <c r="G69" s="208"/>
      <c r="H69" s="208"/>
    </row>
    <row r="70" spans="1:8">
      <c r="A70" s="151"/>
      <c r="B70" s="151"/>
      <c r="C70" s="206"/>
      <c r="D70" s="206"/>
      <c r="E70" s="151"/>
      <c r="F70" s="151"/>
      <c r="G70" s="208"/>
      <c r="H70" s="208"/>
    </row>
    <row r="71" spans="1:8">
      <c r="A71" s="151"/>
      <c r="B71" s="151"/>
      <c r="C71" s="206"/>
      <c r="D71" s="206"/>
      <c r="E71" s="151"/>
      <c r="F71" s="151"/>
      <c r="G71" s="208"/>
      <c r="H71" s="208"/>
    </row>
    <row r="72" spans="1:8">
      <c r="A72" s="151"/>
      <c r="B72" s="151"/>
      <c r="C72" s="206"/>
      <c r="D72" s="206"/>
      <c r="E72" s="151"/>
      <c r="F72" s="151"/>
      <c r="G72" s="208"/>
      <c r="H72" s="208"/>
    </row>
    <row r="73" spans="1:8">
      <c r="A73" s="151"/>
      <c r="B73" s="151"/>
      <c r="C73" s="206"/>
      <c r="D73" s="206"/>
      <c r="E73" s="151"/>
      <c r="F73" s="151"/>
      <c r="G73" s="208"/>
      <c r="H73" s="208"/>
    </row>
    <row r="74" spans="1:8">
      <c r="A74" s="151"/>
      <c r="B74" s="151"/>
      <c r="C74" s="206"/>
      <c r="D74" s="206"/>
      <c r="E74" s="151"/>
      <c r="F74" s="151"/>
      <c r="G74" s="208"/>
      <c r="H74" s="208"/>
    </row>
    <row r="75" spans="1:8">
      <c r="A75" s="151"/>
      <c r="B75" s="151"/>
      <c r="C75" s="206"/>
      <c r="D75" s="206"/>
      <c r="E75" s="151"/>
      <c r="F75" s="151"/>
      <c r="G75" s="208"/>
      <c r="H75" s="208"/>
    </row>
    <row r="76" spans="1:8">
      <c r="A76" s="151"/>
      <c r="B76" s="151"/>
      <c r="C76" s="206"/>
      <c r="D76" s="206"/>
      <c r="E76" s="151"/>
      <c r="F76" s="151"/>
      <c r="G76" s="208"/>
      <c r="H76" s="208"/>
    </row>
    <row r="77" spans="1:8">
      <c r="A77" s="151"/>
      <c r="B77" s="151"/>
      <c r="C77" s="206"/>
      <c r="D77" s="206"/>
      <c r="E77" s="151"/>
      <c r="F77" s="151"/>
      <c r="G77" s="208"/>
      <c r="H77" s="208"/>
    </row>
    <row r="78" spans="1:8">
      <c r="A78" s="151"/>
      <c r="B78" s="151"/>
      <c r="C78" s="206"/>
      <c r="D78" s="206"/>
      <c r="E78" s="151"/>
      <c r="F78" s="151"/>
      <c r="G78" s="208"/>
      <c r="H78" s="208"/>
    </row>
    <row r="79" spans="1:8">
      <c r="A79" s="151"/>
      <c r="B79" s="151"/>
      <c r="C79" s="206"/>
      <c r="D79" s="206"/>
      <c r="E79" s="151"/>
      <c r="F79" s="151"/>
      <c r="G79" s="208"/>
      <c r="H79" s="208"/>
    </row>
    <row r="80" spans="1:8">
      <c r="A80" s="151"/>
      <c r="B80" s="151"/>
      <c r="C80" s="206"/>
      <c r="D80" s="206"/>
      <c r="E80" s="151"/>
      <c r="F80" s="151"/>
      <c r="G80" s="208"/>
      <c r="H80" s="208"/>
    </row>
    <row r="81" spans="1:8">
      <c r="A81" s="151"/>
      <c r="B81" s="151"/>
      <c r="C81" s="206"/>
      <c r="D81" s="206"/>
      <c r="E81" s="151"/>
      <c r="F81" s="151"/>
      <c r="G81" s="208"/>
      <c r="H81" s="208"/>
    </row>
    <row r="82" spans="1:8">
      <c r="A82" s="151"/>
      <c r="B82" s="151"/>
      <c r="C82" s="206"/>
      <c r="D82" s="206"/>
      <c r="E82" s="151"/>
      <c r="F82" s="151"/>
      <c r="G82" s="208"/>
      <c r="H82" s="208"/>
    </row>
    <row r="83" spans="1:8">
      <c r="A83" s="151"/>
      <c r="B83" s="151"/>
      <c r="C83" s="206"/>
      <c r="D83" s="206"/>
      <c r="E83" s="151"/>
      <c r="F83" s="151"/>
      <c r="G83" s="208"/>
      <c r="H83" s="208"/>
    </row>
    <row r="84" spans="1:8">
      <c r="A84" s="151"/>
      <c r="B84" s="151"/>
      <c r="C84" s="206"/>
      <c r="D84" s="206"/>
      <c r="E84" s="151"/>
      <c r="F84" s="151"/>
      <c r="G84" s="208"/>
      <c r="H84" s="208"/>
    </row>
    <row r="85" spans="1:8">
      <c r="A85" s="151"/>
      <c r="B85" s="151"/>
      <c r="C85" s="206"/>
      <c r="D85" s="206"/>
      <c r="E85" s="151"/>
      <c r="F85" s="151"/>
      <c r="G85" s="208"/>
      <c r="H85" s="208"/>
    </row>
    <row r="86" spans="1:8">
      <c r="A86" s="151"/>
      <c r="B86" s="151"/>
      <c r="C86" s="206"/>
      <c r="D86" s="206"/>
      <c r="E86" s="151"/>
      <c r="F86" s="151"/>
      <c r="G86" s="208"/>
      <c r="H86" s="208"/>
    </row>
    <row r="87" spans="1:8">
      <c r="A87" s="151"/>
      <c r="B87" s="151"/>
      <c r="C87" s="206"/>
      <c r="D87" s="206"/>
      <c r="E87" s="151"/>
      <c r="F87" s="151"/>
      <c r="G87" s="208"/>
      <c r="H87" s="208"/>
    </row>
    <row r="88" spans="1:8">
      <c r="A88" s="151"/>
      <c r="B88" s="151"/>
      <c r="C88" s="206"/>
      <c r="D88" s="206"/>
      <c r="E88" s="151"/>
      <c r="F88" s="151"/>
      <c r="G88" s="208"/>
      <c r="H88" s="208"/>
    </row>
    <row r="89" spans="1:8">
      <c r="A89" s="151"/>
      <c r="B89" s="151"/>
      <c r="C89" s="206"/>
      <c r="D89" s="206"/>
      <c r="E89" s="151"/>
      <c r="F89" s="151"/>
      <c r="G89" s="208"/>
      <c r="H89" s="208"/>
    </row>
    <row r="90" spans="1:8">
      <c r="A90" s="151"/>
      <c r="B90" s="151"/>
      <c r="C90" s="206"/>
      <c r="D90" s="206"/>
      <c r="E90" s="151"/>
      <c r="F90" s="151"/>
      <c r="G90" s="208"/>
      <c r="H90" s="208"/>
    </row>
    <row r="91" spans="1:8">
      <c r="A91" s="151"/>
      <c r="B91" s="151"/>
      <c r="C91" s="206"/>
      <c r="D91" s="206"/>
      <c r="E91" s="151"/>
      <c r="F91" s="151"/>
      <c r="G91" s="208"/>
      <c r="H91" s="208"/>
    </row>
    <row r="92" spans="1:8">
      <c r="A92" s="151"/>
      <c r="B92" s="151"/>
      <c r="C92" s="206"/>
      <c r="D92" s="206"/>
      <c r="E92" s="151"/>
      <c r="F92" s="151"/>
      <c r="G92" s="208"/>
      <c r="H92" s="208"/>
    </row>
    <row r="93" spans="1:8">
      <c r="A93" s="151"/>
      <c r="B93" s="151"/>
      <c r="C93" s="206"/>
      <c r="D93" s="206"/>
      <c r="E93" s="151"/>
      <c r="F93" s="151"/>
      <c r="G93" s="208"/>
      <c r="H93" s="208"/>
    </row>
    <row r="94" spans="1:8">
      <c r="A94" s="151"/>
      <c r="B94" s="151"/>
      <c r="C94" s="206"/>
      <c r="D94" s="206"/>
      <c r="E94" s="151"/>
      <c r="F94" s="151"/>
      <c r="G94" s="208"/>
      <c r="H94" s="208"/>
    </row>
    <row r="95" spans="1:8">
      <c r="A95" s="151"/>
      <c r="B95" s="151"/>
      <c r="C95" s="150"/>
      <c r="D95" s="150"/>
      <c r="E95" s="151"/>
      <c r="F95" s="151"/>
    </row>
    <row r="96" spans="1:8">
      <c r="A96" s="151"/>
      <c r="B96" s="151"/>
      <c r="C96" s="150"/>
      <c r="D96" s="150"/>
      <c r="E96" s="151"/>
      <c r="F96" s="151"/>
    </row>
    <row r="97" spans="1:6">
      <c r="A97" s="151"/>
      <c r="B97" s="151"/>
      <c r="C97" s="150"/>
      <c r="D97" s="150"/>
      <c r="E97" s="151"/>
      <c r="F97" s="151"/>
    </row>
    <row r="98" spans="1:6">
      <c r="A98" s="151"/>
      <c r="B98" s="151"/>
      <c r="C98" s="150"/>
      <c r="D98" s="150"/>
      <c r="E98" s="151"/>
      <c r="F98" s="151"/>
    </row>
    <row r="99" spans="1:6">
      <c r="A99" s="151"/>
      <c r="B99" s="151"/>
      <c r="C99" s="150"/>
      <c r="D99" s="150"/>
      <c r="E99" s="151"/>
      <c r="F99" s="151"/>
    </row>
    <row r="100" spans="1:6">
      <c r="A100" s="151"/>
      <c r="B100" s="151"/>
      <c r="C100" s="150"/>
      <c r="D100" s="150"/>
      <c r="E100" s="151"/>
      <c r="F100" s="151"/>
    </row>
    <row r="101" spans="1:6">
      <c r="A101" s="151"/>
      <c r="B101" s="151"/>
      <c r="C101" s="150"/>
      <c r="D101" s="150"/>
      <c r="E101" s="151"/>
      <c r="F101" s="151"/>
    </row>
    <row r="102" spans="1:6">
      <c r="A102" s="151"/>
      <c r="B102" s="151"/>
      <c r="C102" s="150"/>
      <c r="D102" s="150"/>
      <c r="E102" s="151"/>
      <c r="F102" s="151"/>
    </row>
    <row r="103" spans="1:6">
      <c r="A103" s="151"/>
      <c r="B103" s="151"/>
      <c r="C103" s="150"/>
      <c r="D103" s="150"/>
      <c r="E103" s="151"/>
      <c r="F103" s="151"/>
    </row>
    <row r="104" spans="1:6">
      <c r="A104" s="151"/>
      <c r="B104" s="151"/>
      <c r="C104" s="150"/>
      <c r="D104" s="150"/>
      <c r="E104" s="151"/>
      <c r="F104" s="151"/>
    </row>
    <row r="105" spans="1:6">
      <c r="A105" s="151"/>
      <c r="B105" s="151"/>
      <c r="C105" s="150"/>
      <c r="D105" s="150"/>
      <c r="E105" s="151"/>
      <c r="F105" s="151"/>
    </row>
    <row r="106" spans="1:6">
      <c r="A106" s="151"/>
      <c r="B106" s="151"/>
      <c r="C106" s="150"/>
      <c r="D106" s="150"/>
      <c r="E106" s="151"/>
      <c r="F106" s="151"/>
    </row>
    <row r="107" spans="1:6">
      <c r="A107" s="151"/>
      <c r="B107" s="151"/>
      <c r="C107" s="150"/>
      <c r="D107" s="150"/>
      <c r="E107" s="151"/>
      <c r="F107" s="151"/>
    </row>
    <row r="108" spans="1:6">
      <c r="A108" s="151"/>
      <c r="B108" s="151"/>
      <c r="C108" s="150"/>
      <c r="D108" s="150"/>
      <c r="E108" s="151"/>
      <c r="F108" s="151"/>
    </row>
    <row r="109" spans="1:6">
      <c r="A109" s="151"/>
      <c r="B109" s="151"/>
      <c r="C109" s="150"/>
      <c r="D109" s="150"/>
      <c r="E109" s="151"/>
      <c r="F109" s="151"/>
    </row>
    <row r="110" spans="1:6">
      <c r="A110" s="151"/>
      <c r="B110" s="151"/>
      <c r="C110" s="150"/>
      <c r="D110" s="150"/>
      <c r="E110" s="151"/>
      <c r="F110" s="151"/>
    </row>
    <row r="111" spans="1:6">
      <c r="A111" s="151"/>
      <c r="B111" s="151"/>
      <c r="C111" s="150"/>
      <c r="D111" s="150"/>
      <c r="E111" s="151"/>
      <c r="F111" s="151"/>
    </row>
    <row r="112" spans="1:6">
      <c r="A112" s="151"/>
      <c r="B112" s="151"/>
      <c r="C112" s="150"/>
      <c r="D112" s="150"/>
      <c r="E112" s="151"/>
      <c r="F112" s="151"/>
    </row>
    <row r="113" spans="1:6">
      <c r="A113" s="151"/>
      <c r="B113" s="151"/>
      <c r="C113" s="150"/>
      <c r="D113" s="150"/>
      <c r="E113" s="151"/>
      <c r="F113" s="151"/>
    </row>
    <row r="114" spans="1:6">
      <c r="A114" s="151"/>
      <c r="B114" s="151"/>
      <c r="C114" s="150"/>
      <c r="D114" s="150"/>
      <c r="E114" s="151"/>
      <c r="F114" s="151"/>
    </row>
    <row r="115" spans="1:6">
      <c r="A115" s="151"/>
      <c r="B115" s="151"/>
      <c r="C115" s="150"/>
      <c r="D115" s="150"/>
      <c r="E115" s="151"/>
      <c r="F115" s="151"/>
    </row>
    <row r="116" spans="1:6">
      <c r="A116" s="151"/>
      <c r="B116" s="151"/>
      <c r="C116" s="150"/>
      <c r="D116" s="150"/>
      <c r="E116" s="151"/>
      <c r="F116" s="151"/>
    </row>
    <row r="117" spans="1:6">
      <c r="A117" s="151"/>
      <c r="B117" s="151"/>
      <c r="C117" s="150"/>
      <c r="D117" s="150"/>
      <c r="E117" s="151"/>
      <c r="F117" s="151"/>
    </row>
    <row r="118" spans="1:6">
      <c r="A118" s="151"/>
      <c r="B118" s="151"/>
      <c r="C118" s="150"/>
      <c r="D118" s="150"/>
      <c r="E118" s="151"/>
      <c r="F118" s="151"/>
    </row>
    <row r="119" spans="1:6">
      <c r="A119" s="151"/>
      <c r="B119" s="151"/>
      <c r="C119" s="150"/>
      <c r="D119" s="150"/>
      <c r="E119" s="151"/>
      <c r="F119" s="151"/>
    </row>
    <row r="120" spans="1:6">
      <c r="A120" s="151"/>
      <c r="B120" s="151"/>
      <c r="C120" s="150"/>
      <c r="D120" s="150"/>
      <c r="E120" s="151"/>
      <c r="F120" s="151"/>
    </row>
    <row r="121" spans="1:6">
      <c r="A121" s="151"/>
      <c r="B121" s="151"/>
      <c r="C121" s="150"/>
      <c r="D121" s="150"/>
      <c r="E121" s="151"/>
      <c r="F121" s="151"/>
    </row>
    <row r="122" spans="1:6">
      <c r="A122" s="151"/>
      <c r="B122" s="151"/>
      <c r="C122" s="150"/>
      <c r="D122" s="150"/>
      <c r="E122" s="151"/>
      <c r="F122" s="151"/>
    </row>
    <row r="123" spans="1:6">
      <c r="A123" s="151"/>
      <c r="B123" s="151"/>
      <c r="C123" s="150"/>
      <c r="D123" s="150"/>
      <c r="E123" s="151"/>
      <c r="F123" s="151"/>
    </row>
    <row r="124" spans="1:6">
      <c r="A124" s="151"/>
      <c r="B124" s="151"/>
      <c r="C124" s="150"/>
      <c r="D124" s="150"/>
      <c r="E124" s="151"/>
      <c r="F124" s="151"/>
    </row>
    <row r="125" spans="1:6">
      <c r="A125" s="151"/>
      <c r="B125" s="151"/>
      <c r="C125" s="150"/>
      <c r="D125" s="150"/>
      <c r="E125" s="151"/>
      <c r="F125" s="151"/>
    </row>
    <row r="126" spans="1:6">
      <c r="A126" s="151"/>
      <c r="B126" s="151"/>
      <c r="C126" s="150"/>
      <c r="D126" s="150"/>
      <c r="E126" s="151"/>
      <c r="F126" s="151"/>
    </row>
    <row r="127" spans="1:6">
      <c r="A127" s="151"/>
      <c r="B127" s="151"/>
      <c r="C127" s="150"/>
      <c r="D127" s="150"/>
      <c r="E127" s="151"/>
      <c r="F127" s="151"/>
    </row>
    <row r="128" spans="1:6">
      <c r="A128" s="151"/>
      <c r="B128" s="151"/>
      <c r="C128" s="150"/>
      <c r="D128" s="150"/>
      <c r="E128" s="151"/>
      <c r="F128" s="151"/>
    </row>
    <row r="129" spans="1:6">
      <c r="A129" s="151"/>
      <c r="B129" s="151"/>
      <c r="C129" s="150"/>
      <c r="D129" s="150"/>
      <c r="E129" s="151"/>
      <c r="F129" s="151"/>
    </row>
    <row r="130" spans="1:6">
      <c r="A130" s="151"/>
      <c r="B130" s="151"/>
      <c r="C130" s="150"/>
      <c r="D130" s="150"/>
      <c r="E130" s="151"/>
      <c r="F130" s="151"/>
    </row>
    <row r="131" spans="1:6">
      <c r="A131" s="151"/>
      <c r="B131" s="151"/>
      <c r="C131" s="150"/>
      <c r="D131" s="150"/>
      <c r="E131" s="151"/>
      <c r="F131" s="151"/>
    </row>
    <row r="132" spans="1:6">
      <c r="A132" s="151"/>
      <c r="B132" s="151"/>
      <c r="C132" s="150"/>
      <c r="D132" s="150"/>
      <c r="E132" s="151"/>
      <c r="F132" s="151"/>
    </row>
    <row r="133" spans="1:6">
      <c r="A133" s="151"/>
      <c r="B133" s="151"/>
      <c r="C133" s="150"/>
      <c r="D133" s="150"/>
      <c r="E133" s="151"/>
      <c r="F133" s="151"/>
    </row>
    <row r="134" spans="1:6">
      <c r="A134" s="151"/>
      <c r="B134" s="151"/>
      <c r="C134" s="150"/>
      <c r="D134" s="150"/>
      <c r="E134" s="151"/>
      <c r="F134" s="151"/>
    </row>
    <row r="135" spans="1:6">
      <c r="A135" s="151"/>
      <c r="B135" s="151"/>
      <c r="C135" s="150"/>
      <c r="D135" s="150"/>
      <c r="E135" s="151"/>
      <c r="F135" s="151"/>
    </row>
    <row r="136" spans="1:6">
      <c r="A136" s="151"/>
      <c r="B136" s="151"/>
      <c r="C136" s="150"/>
      <c r="D136" s="150"/>
      <c r="E136" s="151"/>
      <c r="F136" s="151"/>
    </row>
    <row r="137" spans="1:6">
      <c r="A137" s="151"/>
      <c r="B137" s="151"/>
      <c r="C137" s="150"/>
      <c r="D137" s="150"/>
      <c r="E137" s="151"/>
      <c r="F137" s="151"/>
    </row>
    <row r="138" spans="1:6">
      <c r="A138" s="151"/>
      <c r="B138" s="151"/>
      <c r="C138" s="150"/>
      <c r="D138" s="150"/>
      <c r="E138" s="151"/>
      <c r="F138" s="151"/>
    </row>
    <row r="139" spans="1:6">
      <c r="A139" s="151"/>
      <c r="B139" s="151"/>
      <c r="C139" s="150"/>
      <c r="D139" s="150"/>
      <c r="E139" s="151"/>
      <c r="F139" s="151"/>
    </row>
    <row r="140" spans="1:6">
      <c r="A140" s="151"/>
      <c r="B140" s="151"/>
      <c r="C140" s="150"/>
      <c r="D140" s="150"/>
      <c r="E140" s="151"/>
      <c r="F140" s="151"/>
    </row>
    <row r="141" spans="1:6">
      <c r="A141" s="151"/>
      <c r="B141" s="151"/>
      <c r="C141" s="150"/>
      <c r="D141" s="150"/>
      <c r="E141" s="151"/>
      <c r="F141" s="151"/>
    </row>
    <row r="142" spans="1:6">
      <c r="A142" s="151"/>
      <c r="B142" s="151"/>
      <c r="C142" s="150"/>
      <c r="D142" s="150"/>
      <c r="E142" s="151"/>
      <c r="F142" s="151"/>
    </row>
    <row r="143" spans="1:6">
      <c r="A143" s="151"/>
      <c r="B143" s="151"/>
      <c r="C143" s="150"/>
      <c r="D143" s="150"/>
      <c r="E143" s="151"/>
      <c r="F143" s="151"/>
    </row>
    <row r="144" spans="1:6">
      <c r="A144" s="151"/>
      <c r="B144" s="151"/>
      <c r="C144" s="150"/>
      <c r="D144" s="150"/>
      <c r="E144" s="151"/>
      <c r="F144" s="151"/>
    </row>
    <row r="145" spans="1:6">
      <c r="A145" s="151"/>
      <c r="B145" s="151"/>
      <c r="C145" s="150"/>
      <c r="D145" s="150"/>
      <c r="E145" s="151"/>
      <c r="F145" s="151"/>
    </row>
    <row r="146" spans="1:6">
      <c r="A146" s="151"/>
      <c r="B146" s="151"/>
      <c r="C146" s="150"/>
      <c r="D146" s="150"/>
      <c r="E146" s="151"/>
      <c r="F146" s="151"/>
    </row>
    <row r="147" spans="1:6">
      <c r="A147" s="151"/>
      <c r="B147" s="151"/>
      <c r="C147" s="150"/>
      <c r="D147" s="150"/>
      <c r="E147" s="151"/>
      <c r="F147" s="151"/>
    </row>
    <row r="148" spans="1:6">
      <c r="A148" s="151"/>
      <c r="B148" s="151"/>
      <c r="C148" s="150"/>
      <c r="D148" s="150"/>
      <c r="E148" s="151"/>
      <c r="F148" s="151"/>
    </row>
    <row r="149" spans="1:6">
      <c r="A149" s="151"/>
      <c r="B149" s="151"/>
      <c r="C149" s="150"/>
      <c r="D149" s="150"/>
      <c r="E149" s="151"/>
      <c r="F149" s="151"/>
    </row>
    <row r="150" spans="1:6">
      <c r="A150" s="151"/>
      <c r="B150" s="151"/>
      <c r="C150" s="150"/>
      <c r="D150" s="150"/>
      <c r="E150" s="151"/>
      <c r="F150" s="151"/>
    </row>
    <row r="151" spans="1:6">
      <c r="A151" s="151"/>
      <c r="B151" s="151"/>
      <c r="C151" s="150"/>
      <c r="D151" s="150"/>
      <c r="E151" s="151"/>
      <c r="F151" s="151"/>
    </row>
    <row r="152" spans="1:6">
      <c r="A152" s="151"/>
      <c r="B152" s="151"/>
      <c r="C152" s="150"/>
      <c r="D152" s="150"/>
      <c r="E152" s="151"/>
      <c r="F152" s="151"/>
    </row>
    <row r="153" spans="1:6">
      <c r="A153" s="151"/>
      <c r="B153" s="151"/>
      <c r="C153" s="150"/>
      <c r="D153" s="150"/>
      <c r="E153" s="151"/>
      <c r="F153" s="151"/>
    </row>
    <row r="154" spans="1:6">
      <c r="A154" s="151"/>
      <c r="B154" s="151"/>
      <c r="C154" s="150"/>
      <c r="D154" s="150"/>
      <c r="E154" s="151"/>
      <c r="F154" s="151"/>
    </row>
    <row r="155" spans="1:6">
      <c r="A155" s="151"/>
      <c r="B155" s="151"/>
      <c r="C155" s="150"/>
      <c r="D155" s="150"/>
      <c r="E155" s="151"/>
      <c r="F155" s="151"/>
    </row>
    <row r="156" spans="1:6">
      <c r="A156" s="151"/>
      <c r="B156" s="151"/>
      <c r="C156" s="150"/>
      <c r="D156" s="150"/>
      <c r="E156" s="151"/>
      <c r="F156" s="151"/>
    </row>
    <row r="157" spans="1:6">
      <c r="A157" s="151"/>
      <c r="B157" s="151"/>
      <c r="C157" s="150"/>
      <c r="D157" s="150"/>
      <c r="E157" s="151"/>
      <c r="F157" s="151"/>
    </row>
    <row r="158" spans="1:6">
      <c r="A158" s="151"/>
      <c r="B158" s="151"/>
      <c r="C158" s="150"/>
      <c r="D158" s="150"/>
      <c r="E158" s="151"/>
      <c r="F158" s="151"/>
    </row>
    <row r="159" spans="1:6">
      <c r="A159" s="151"/>
      <c r="B159" s="151"/>
      <c r="C159" s="150"/>
      <c r="D159" s="150"/>
      <c r="E159" s="151"/>
      <c r="F159" s="151"/>
    </row>
    <row r="160" spans="1:6">
      <c r="A160" s="151"/>
      <c r="B160" s="151"/>
      <c r="C160" s="150"/>
      <c r="D160" s="150"/>
      <c r="E160" s="151"/>
      <c r="F160" s="151"/>
    </row>
    <row r="161" spans="1:6">
      <c r="A161" s="151"/>
      <c r="B161" s="151"/>
      <c r="C161" s="150"/>
      <c r="D161" s="150"/>
      <c r="E161" s="151"/>
      <c r="F161" s="151"/>
    </row>
    <row r="162" spans="1:6">
      <c r="A162" s="151"/>
      <c r="B162" s="151"/>
      <c r="C162" s="150"/>
      <c r="D162" s="150"/>
      <c r="E162" s="151"/>
      <c r="F162" s="151"/>
    </row>
    <row r="163" spans="1:6">
      <c r="A163" s="151"/>
      <c r="B163" s="151"/>
      <c r="C163" s="150"/>
      <c r="D163" s="150"/>
      <c r="E163" s="151"/>
      <c r="F163" s="151"/>
    </row>
    <row r="164" spans="1:6">
      <c r="A164" s="151"/>
      <c r="B164" s="151"/>
      <c r="C164" s="150"/>
      <c r="D164" s="150"/>
      <c r="E164" s="151"/>
      <c r="F164" s="151"/>
    </row>
    <row r="165" spans="1:6">
      <c r="A165" s="151"/>
      <c r="B165" s="151"/>
      <c r="C165" s="150"/>
      <c r="D165" s="150"/>
      <c r="E165" s="151"/>
      <c r="F165" s="151"/>
    </row>
    <row r="166" spans="1:6">
      <c r="A166" s="151"/>
      <c r="B166" s="151"/>
      <c r="C166" s="150"/>
      <c r="D166" s="150"/>
      <c r="E166" s="151"/>
      <c r="F166" s="151"/>
    </row>
    <row r="167" spans="1:6">
      <c r="A167" s="151"/>
      <c r="B167" s="151"/>
      <c r="C167" s="150"/>
      <c r="D167" s="150"/>
      <c r="E167" s="151"/>
      <c r="F167" s="151"/>
    </row>
    <row r="168" spans="1:6">
      <c r="A168" s="151"/>
      <c r="B168" s="151"/>
      <c r="C168" s="150"/>
      <c r="D168" s="150"/>
      <c r="E168" s="151"/>
      <c r="F168" s="151"/>
    </row>
    <row r="169" spans="1:6">
      <c r="A169" s="151"/>
      <c r="B169" s="151"/>
      <c r="C169" s="150"/>
      <c r="D169" s="150"/>
      <c r="E169" s="151"/>
      <c r="F169" s="151"/>
    </row>
    <row r="170" spans="1:6">
      <c r="A170" s="151"/>
      <c r="B170" s="151"/>
      <c r="C170" s="150"/>
      <c r="D170" s="150"/>
      <c r="E170" s="151"/>
      <c r="F170" s="151"/>
    </row>
    <row r="171" spans="1:6">
      <c r="A171" s="151"/>
      <c r="B171" s="151"/>
      <c r="C171" s="150"/>
      <c r="D171" s="150"/>
      <c r="E171" s="151"/>
      <c r="F171" s="151"/>
    </row>
    <row r="172" spans="1:6">
      <c r="A172" s="151"/>
      <c r="B172" s="151"/>
      <c r="C172" s="150"/>
      <c r="D172" s="150"/>
      <c r="E172" s="151"/>
      <c r="F172" s="151"/>
    </row>
    <row r="173" spans="1:6">
      <c r="A173" s="151"/>
      <c r="B173" s="151"/>
      <c r="C173" s="150"/>
      <c r="D173" s="150"/>
      <c r="E173" s="151"/>
      <c r="F173" s="151"/>
    </row>
    <row r="174" spans="1:6">
      <c r="A174" s="151"/>
      <c r="B174" s="151"/>
      <c r="C174" s="150"/>
      <c r="D174" s="150"/>
      <c r="E174" s="151"/>
      <c r="F174" s="151"/>
    </row>
    <row r="175" spans="1:6">
      <c r="A175" s="151"/>
      <c r="B175" s="151"/>
      <c r="C175" s="150"/>
      <c r="D175" s="150"/>
      <c r="E175" s="151"/>
      <c r="F175" s="151"/>
    </row>
    <row r="176" spans="1:6">
      <c r="A176" s="151"/>
      <c r="B176" s="151"/>
      <c r="C176" s="150"/>
      <c r="D176" s="150"/>
      <c r="E176" s="151"/>
      <c r="F176" s="151"/>
    </row>
    <row r="177" spans="1:6">
      <c r="A177" s="151"/>
      <c r="B177" s="151"/>
      <c r="C177" s="150"/>
      <c r="D177" s="150"/>
      <c r="E177" s="151"/>
      <c r="F177" s="151"/>
    </row>
    <row r="178" spans="1:6">
      <c r="A178" s="151"/>
      <c r="B178" s="151"/>
      <c r="C178" s="150"/>
      <c r="D178" s="150"/>
      <c r="E178" s="151"/>
      <c r="F178" s="151"/>
    </row>
    <row r="179" spans="1:6">
      <c r="A179" s="151"/>
      <c r="B179" s="151"/>
      <c r="C179" s="150"/>
      <c r="D179" s="150"/>
      <c r="E179" s="151"/>
      <c r="F179" s="151"/>
    </row>
    <row r="180" spans="1:6">
      <c r="A180" s="151"/>
      <c r="B180" s="151"/>
      <c r="C180" s="150"/>
      <c r="D180" s="150"/>
      <c r="E180" s="151"/>
      <c r="F180" s="151"/>
    </row>
    <row r="181" spans="1:6">
      <c r="A181" s="151"/>
      <c r="B181" s="151"/>
      <c r="C181" s="150"/>
      <c r="D181" s="150"/>
      <c r="E181" s="151"/>
      <c r="F181" s="151"/>
    </row>
    <row r="182" spans="1:6">
      <c r="A182" s="151"/>
      <c r="B182" s="151"/>
      <c r="C182" s="150"/>
      <c r="D182" s="150"/>
      <c r="E182" s="151"/>
      <c r="F182" s="151"/>
    </row>
    <row r="183" spans="1:6">
      <c r="A183" s="151"/>
      <c r="B183" s="151"/>
      <c r="C183" s="150"/>
      <c r="D183" s="150"/>
      <c r="E183" s="151"/>
      <c r="F183" s="151"/>
    </row>
    <row r="184" spans="1:6">
      <c r="A184" s="151"/>
      <c r="B184" s="151"/>
      <c r="C184" s="150"/>
      <c r="D184" s="150"/>
      <c r="E184" s="151"/>
      <c r="F184" s="151"/>
    </row>
    <row r="185" spans="1:6">
      <c r="A185" s="151"/>
      <c r="B185" s="151"/>
      <c r="C185" s="150"/>
      <c r="D185" s="150"/>
      <c r="E185" s="151"/>
      <c r="F185" s="151"/>
    </row>
    <row r="186" spans="1:6">
      <c r="A186" s="151"/>
      <c r="B186" s="151"/>
      <c r="C186" s="150"/>
      <c r="D186" s="150"/>
      <c r="E186" s="151"/>
      <c r="F186" s="151"/>
    </row>
    <row r="187" spans="1:6">
      <c r="A187" s="151"/>
      <c r="B187" s="151"/>
      <c r="C187" s="150"/>
      <c r="D187" s="150"/>
      <c r="E187" s="151"/>
      <c r="F187" s="151"/>
    </row>
    <row r="188" spans="1:6">
      <c r="A188" s="151"/>
      <c r="B188" s="151"/>
      <c r="C188" s="150"/>
      <c r="D188" s="150"/>
      <c r="E188" s="151"/>
      <c r="F188" s="151"/>
    </row>
    <row r="189" spans="1:6">
      <c r="A189" s="151"/>
      <c r="B189" s="151"/>
      <c r="C189" s="150"/>
      <c r="D189" s="150"/>
      <c r="E189" s="151"/>
      <c r="F189" s="151"/>
    </row>
    <row r="190" spans="1:6">
      <c r="A190" s="151"/>
      <c r="B190" s="151"/>
      <c r="C190" s="150"/>
      <c r="D190" s="150"/>
      <c r="E190" s="151"/>
      <c r="F190" s="151"/>
    </row>
    <row r="191" spans="1:6">
      <c r="A191" s="151"/>
      <c r="B191" s="151"/>
      <c r="C191" s="150"/>
      <c r="D191" s="150"/>
      <c r="E191" s="151"/>
      <c r="F191" s="151"/>
    </row>
    <row r="192" spans="1:6">
      <c r="A192" s="151"/>
      <c r="B192" s="151"/>
      <c r="C192" s="150"/>
      <c r="D192" s="150"/>
      <c r="E192" s="151"/>
      <c r="F192" s="151"/>
    </row>
    <row r="193" spans="1:6">
      <c r="A193" s="151"/>
      <c r="B193" s="151"/>
      <c r="C193" s="150"/>
      <c r="D193" s="150"/>
      <c r="E193" s="151"/>
      <c r="F193" s="151"/>
    </row>
    <row r="194" spans="1:6">
      <c r="A194" s="151"/>
      <c r="B194" s="151"/>
      <c r="C194" s="150"/>
      <c r="D194" s="150"/>
      <c r="E194" s="151"/>
      <c r="F194" s="151"/>
    </row>
    <row r="195" spans="1:6">
      <c r="A195" s="151"/>
      <c r="B195" s="151"/>
      <c r="C195" s="150"/>
      <c r="D195" s="150"/>
      <c r="E195" s="151"/>
      <c r="F195" s="151"/>
    </row>
    <row r="196" spans="1:6">
      <c r="A196" s="151"/>
      <c r="B196" s="151"/>
      <c r="C196" s="150"/>
      <c r="D196" s="150"/>
      <c r="E196" s="151"/>
      <c r="F196" s="151"/>
    </row>
    <row r="197" spans="1:6">
      <c r="A197" s="151"/>
      <c r="B197" s="151"/>
      <c r="C197" s="150"/>
      <c r="D197" s="150"/>
      <c r="E197" s="151"/>
      <c r="F197" s="151"/>
    </row>
    <row r="198" spans="1:6">
      <c r="A198" s="151"/>
      <c r="B198" s="151"/>
      <c r="C198" s="150"/>
      <c r="D198" s="150"/>
      <c r="E198" s="151"/>
      <c r="F198" s="151"/>
    </row>
    <row r="199" spans="1:6">
      <c r="A199" s="151"/>
      <c r="B199" s="151"/>
      <c r="C199" s="150"/>
      <c r="D199" s="150"/>
      <c r="E199" s="151"/>
      <c r="F199" s="151"/>
    </row>
    <row r="200" spans="1:6">
      <c r="A200" s="151"/>
      <c r="B200" s="151"/>
      <c r="C200" s="150"/>
      <c r="D200" s="150"/>
      <c r="E200" s="151"/>
      <c r="F200" s="151"/>
    </row>
    <row r="201" spans="1:6">
      <c r="A201" s="151"/>
      <c r="B201" s="151"/>
      <c r="C201" s="150"/>
      <c r="D201" s="150"/>
      <c r="E201" s="151"/>
      <c r="F201" s="151"/>
    </row>
    <row r="202" spans="1:6">
      <c r="A202" s="151"/>
      <c r="B202" s="151"/>
      <c r="C202" s="150"/>
      <c r="D202" s="150"/>
      <c r="E202" s="151"/>
      <c r="F202" s="151"/>
    </row>
    <row r="203" spans="1:6">
      <c r="A203" s="151"/>
      <c r="B203" s="151"/>
      <c r="C203" s="150"/>
      <c r="D203" s="150"/>
      <c r="E203" s="151"/>
      <c r="F203" s="151"/>
    </row>
    <row r="204" spans="1:6">
      <c r="A204" s="151"/>
      <c r="B204" s="151"/>
      <c r="C204" s="150"/>
      <c r="D204" s="150"/>
      <c r="E204" s="151"/>
      <c r="F204" s="151"/>
    </row>
    <row r="205" spans="1:6">
      <c r="A205" s="151"/>
      <c r="B205" s="151"/>
      <c r="C205" s="150"/>
      <c r="D205" s="150"/>
      <c r="E205" s="151"/>
      <c r="F205" s="151"/>
    </row>
    <row r="206" spans="1:6">
      <c r="A206" s="151"/>
      <c r="B206" s="151"/>
      <c r="C206" s="150"/>
      <c r="D206" s="150"/>
      <c r="E206" s="151"/>
      <c r="F206" s="151"/>
    </row>
    <row r="207" spans="1:6">
      <c r="A207" s="151"/>
      <c r="B207" s="151"/>
      <c r="C207" s="150"/>
      <c r="D207" s="150"/>
      <c r="E207" s="151"/>
      <c r="F207" s="151"/>
    </row>
    <row r="208" spans="1:6">
      <c r="A208" s="151"/>
      <c r="B208" s="151"/>
      <c r="C208" s="150"/>
      <c r="D208" s="150"/>
      <c r="E208" s="151"/>
      <c r="F208" s="151"/>
    </row>
    <row r="209" spans="1:6">
      <c r="A209" s="151"/>
      <c r="B209" s="151"/>
      <c r="C209" s="150"/>
      <c r="D209" s="150"/>
      <c r="E209" s="151"/>
      <c r="F209" s="151"/>
    </row>
    <row r="210" spans="1:6">
      <c r="A210" s="151"/>
      <c r="B210" s="151"/>
      <c r="C210" s="150"/>
      <c r="D210" s="150"/>
      <c r="E210" s="151"/>
      <c r="F210" s="151"/>
    </row>
    <row r="211" spans="1:6">
      <c r="A211" s="151"/>
      <c r="B211" s="151"/>
      <c r="C211" s="150"/>
      <c r="D211" s="150"/>
      <c r="E211" s="151"/>
      <c r="F211" s="151"/>
    </row>
    <row r="212" spans="1:6">
      <c r="A212" s="151"/>
      <c r="B212" s="151"/>
      <c r="C212" s="150"/>
      <c r="D212" s="150"/>
      <c r="E212" s="151"/>
      <c r="F212" s="151"/>
    </row>
    <row r="213" spans="1:6">
      <c r="A213" s="151"/>
      <c r="B213" s="151"/>
      <c r="C213" s="150"/>
      <c r="D213" s="150"/>
      <c r="E213" s="151"/>
      <c r="F213" s="151"/>
    </row>
    <row r="214" spans="1:6">
      <c r="A214" s="151"/>
      <c r="B214" s="151"/>
      <c r="C214" s="150"/>
      <c r="D214" s="150"/>
      <c r="E214" s="151"/>
      <c r="F214" s="151"/>
    </row>
    <row r="215" spans="1:6">
      <c r="A215" s="151"/>
      <c r="B215" s="151"/>
      <c r="C215" s="150"/>
      <c r="D215" s="150"/>
      <c r="E215" s="151"/>
      <c r="F215" s="151"/>
    </row>
    <row r="216" spans="1:6">
      <c r="A216" s="151"/>
      <c r="B216" s="151"/>
      <c r="C216" s="150"/>
      <c r="D216" s="150"/>
      <c r="E216" s="151"/>
      <c r="F216" s="151"/>
    </row>
    <row r="217" spans="1:6">
      <c r="A217" s="151"/>
      <c r="B217" s="151"/>
      <c r="C217" s="150"/>
      <c r="D217" s="150"/>
      <c r="E217" s="151"/>
      <c r="F217" s="151"/>
    </row>
    <row r="218" spans="1:6">
      <c r="A218" s="151"/>
      <c r="B218" s="151"/>
      <c r="C218" s="150"/>
      <c r="D218" s="150"/>
      <c r="E218" s="151"/>
      <c r="F218" s="151"/>
    </row>
    <row r="219" spans="1:6">
      <c r="A219" s="151"/>
      <c r="B219" s="151"/>
      <c r="C219" s="150"/>
      <c r="D219" s="150"/>
      <c r="E219" s="151"/>
      <c r="F219" s="151"/>
    </row>
    <row r="220" spans="1:6">
      <c r="A220" s="151"/>
      <c r="B220" s="151"/>
      <c r="C220" s="150"/>
      <c r="D220" s="150"/>
      <c r="E220" s="151"/>
      <c r="F220" s="151"/>
    </row>
    <row r="221" spans="1:6">
      <c r="A221" s="151"/>
      <c r="B221" s="151"/>
      <c r="C221" s="150"/>
      <c r="D221" s="150"/>
      <c r="E221" s="151"/>
      <c r="F221" s="151"/>
    </row>
    <row r="222" spans="1:6">
      <c r="A222" s="151"/>
      <c r="B222" s="151"/>
      <c r="C222" s="150"/>
      <c r="D222" s="150"/>
      <c r="E222" s="151"/>
      <c r="F222" s="151"/>
    </row>
    <row r="223" spans="1:6">
      <c r="A223" s="151"/>
      <c r="B223" s="151"/>
      <c r="C223" s="150"/>
      <c r="D223" s="150"/>
      <c r="E223" s="151"/>
      <c r="F223" s="151"/>
    </row>
    <row r="224" spans="1:6">
      <c r="A224" s="151"/>
      <c r="B224" s="151"/>
      <c r="C224" s="150"/>
      <c r="D224" s="150"/>
      <c r="E224" s="151"/>
      <c r="F224" s="151"/>
    </row>
    <row r="225" spans="1:6">
      <c r="A225" s="151"/>
      <c r="B225" s="151"/>
      <c r="C225" s="150"/>
      <c r="D225" s="150"/>
      <c r="E225" s="151"/>
      <c r="F225" s="151"/>
    </row>
    <row r="226" spans="1:6">
      <c r="A226" s="151"/>
      <c r="B226" s="151"/>
      <c r="C226" s="150"/>
      <c r="D226" s="150"/>
      <c r="E226" s="151"/>
      <c r="F226" s="151"/>
    </row>
    <row r="227" spans="1:6">
      <c r="A227" s="151"/>
      <c r="B227" s="151"/>
      <c r="C227" s="150"/>
      <c r="D227" s="150"/>
      <c r="E227" s="151"/>
      <c r="F227" s="151"/>
    </row>
    <row r="228" spans="1:6">
      <c r="A228" s="151"/>
      <c r="B228" s="151"/>
      <c r="C228" s="150"/>
      <c r="D228" s="150"/>
      <c r="E228" s="151"/>
      <c r="F228" s="151"/>
    </row>
    <row r="229" spans="1:6">
      <c r="A229" s="151"/>
      <c r="B229" s="151"/>
      <c r="C229" s="150"/>
      <c r="D229" s="150"/>
      <c r="E229" s="151"/>
      <c r="F229" s="151"/>
    </row>
    <row r="230" spans="1:6">
      <c r="A230" s="151"/>
      <c r="B230" s="151"/>
      <c r="C230" s="150"/>
      <c r="D230" s="150"/>
      <c r="E230" s="151"/>
      <c r="F230" s="151"/>
    </row>
    <row r="231" spans="1:6">
      <c r="A231" s="151"/>
      <c r="B231" s="151"/>
      <c r="C231" s="150"/>
      <c r="D231" s="150"/>
      <c r="E231" s="151"/>
      <c r="F231" s="151"/>
    </row>
    <row r="232" spans="1:6">
      <c r="A232" s="151"/>
      <c r="B232" s="151"/>
      <c r="C232" s="150"/>
      <c r="D232" s="150"/>
      <c r="E232" s="151"/>
      <c r="F232" s="151"/>
    </row>
    <row r="233" spans="1:6">
      <c r="A233" s="151"/>
      <c r="B233" s="151"/>
      <c r="C233" s="150"/>
      <c r="D233" s="150"/>
      <c r="E233" s="151"/>
      <c r="F233" s="151"/>
    </row>
    <row r="234" spans="1:6">
      <c r="A234" s="151"/>
      <c r="B234" s="151"/>
      <c r="C234" s="150"/>
      <c r="D234" s="150"/>
      <c r="E234" s="151"/>
      <c r="F234" s="151"/>
    </row>
    <row r="235" spans="1:6">
      <c r="A235" s="151"/>
      <c r="B235" s="151"/>
      <c r="C235" s="150"/>
      <c r="D235" s="150"/>
      <c r="E235" s="151"/>
      <c r="F235" s="151"/>
    </row>
    <row r="236" spans="1:6">
      <c r="A236" s="151"/>
      <c r="B236" s="151"/>
      <c r="C236" s="150"/>
      <c r="D236" s="150"/>
      <c r="E236" s="151"/>
      <c r="F236" s="151"/>
    </row>
    <row r="237" spans="1:6">
      <c r="A237" s="151"/>
      <c r="B237" s="151"/>
      <c r="C237" s="150"/>
      <c r="D237" s="150"/>
      <c r="E237" s="151"/>
      <c r="F237" s="151"/>
    </row>
    <row r="238" spans="1:6">
      <c r="A238" s="151"/>
      <c r="B238" s="151"/>
      <c r="C238" s="150"/>
      <c r="D238" s="150"/>
      <c r="E238" s="151"/>
      <c r="F238" s="151"/>
    </row>
    <row r="239" spans="1:6">
      <c r="A239" s="151"/>
      <c r="B239" s="151"/>
      <c r="C239" s="150"/>
      <c r="D239" s="150"/>
      <c r="E239" s="151"/>
      <c r="F239" s="151"/>
    </row>
    <row r="240" spans="1:6">
      <c r="A240" s="151"/>
      <c r="B240" s="151"/>
      <c r="C240" s="150"/>
      <c r="D240" s="150"/>
      <c r="E240" s="151"/>
      <c r="F240" s="151"/>
    </row>
    <row r="241" spans="1:6">
      <c r="A241" s="151"/>
      <c r="B241" s="151"/>
      <c r="C241" s="150"/>
      <c r="D241" s="150"/>
      <c r="E241" s="151"/>
      <c r="F241" s="151"/>
    </row>
    <row r="242" spans="1:6">
      <c r="A242" s="151"/>
      <c r="B242" s="151"/>
      <c r="C242" s="150"/>
      <c r="D242" s="150"/>
      <c r="E242" s="151"/>
      <c r="F242" s="151"/>
    </row>
    <row r="243" spans="1:6">
      <c r="A243" s="151"/>
      <c r="B243" s="151"/>
      <c r="C243" s="150"/>
      <c r="D243" s="150"/>
      <c r="E243" s="151"/>
      <c r="F243" s="151"/>
    </row>
    <row r="244" spans="1:6">
      <c r="A244" s="151"/>
      <c r="B244" s="151"/>
      <c r="C244" s="150"/>
      <c r="D244" s="150"/>
      <c r="E244" s="151"/>
      <c r="F244" s="151"/>
    </row>
    <row r="245" spans="1:6">
      <c r="A245" s="151"/>
      <c r="B245" s="151"/>
      <c r="C245" s="150"/>
      <c r="D245" s="150"/>
      <c r="E245" s="151"/>
      <c r="F245" s="151"/>
    </row>
    <row r="246" spans="1:6">
      <c r="A246" s="151"/>
      <c r="B246" s="151"/>
      <c r="C246" s="150"/>
      <c r="D246" s="150"/>
      <c r="E246" s="151"/>
      <c r="F246" s="151"/>
    </row>
    <row r="247" spans="1:6">
      <c r="A247" s="151"/>
      <c r="B247" s="151"/>
      <c r="C247" s="150"/>
      <c r="D247" s="150"/>
      <c r="E247" s="151"/>
      <c r="F247" s="151"/>
    </row>
    <row r="248" spans="1:6">
      <c r="A248" s="151"/>
      <c r="B248" s="151"/>
      <c r="C248" s="150"/>
      <c r="D248" s="150"/>
      <c r="E248" s="151"/>
      <c r="F248" s="151"/>
    </row>
    <row r="249" spans="1:6">
      <c r="A249" s="151"/>
      <c r="B249" s="151"/>
      <c r="C249" s="150"/>
      <c r="D249" s="150"/>
      <c r="E249" s="151"/>
      <c r="F249" s="151"/>
    </row>
    <row r="250" spans="1:6">
      <c r="A250" s="151"/>
      <c r="B250" s="151"/>
      <c r="C250" s="150"/>
      <c r="D250" s="150"/>
      <c r="E250" s="151"/>
      <c r="F250" s="151"/>
    </row>
    <row r="251" spans="1:6">
      <c r="A251" s="151"/>
      <c r="B251" s="151"/>
      <c r="C251" s="150"/>
      <c r="D251" s="150"/>
      <c r="E251" s="151"/>
      <c r="F251" s="151"/>
    </row>
    <row r="252" spans="1:6">
      <c r="A252" s="151"/>
      <c r="B252" s="151"/>
      <c r="C252" s="150"/>
      <c r="D252" s="150"/>
      <c r="E252" s="151"/>
      <c r="F252" s="151"/>
    </row>
    <row r="253" spans="1:6">
      <c r="A253" s="151"/>
      <c r="B253" s="151"/>
      <c r="C253" s="150"/>
      <c r="D253" s="150"/>
      <c r="E253" s="151"/>
      <c r="F253" s="151"/>
    </row>
    <row r="254" spans="1:6">
      <c r="A254" s="151"/>
      <c r="B254" s="151"/>
      <c r="C254" s="150"/>
      <c r="D254" s="150"/>
      <c r="E254" s="151"/>
      <c r="F254" s="151"/>
    </row>
    <row r="255" spans="1:6">
      <c r="A255" s="151"/>
      <c r="B255" s="151"/>
      <c r="C255" s="150"/>
      <c r="D255" s="150"/>
      <c r="E255" s="151"/>
      <c r="F255" s="151"/>
    </row>
    <row r="256" spans="1:6">
      <c r="A256" s="151"/>
      <c r="B256" s="151"/>
      <c r="C256" s="150"/>
      <c r="D256" s="150"/>
      <c r="E256" s="151"/>
      <c r="F256" s="151"/>
    </row>
    <row r="257" spans="1:6">
      <c r="A257" s="151"/>
      <c r="B257" s="151"/>
      <c r="C257" s="150"/>
      <c r="D257" s="150"/>
      <c r="E257" s="151"/>
      <c r="F257" s="151"/>
    </row>
    <row r="258" spans="1:6">
      <c r="A258" s="151"/>
      <c r="B258" s="151"/>
      <c r="C258" s="150"/>
      <c r="D258" s="150"/>
      <c r="E258" s="151"/>
      <c r="F258" s="151"/>
    </row>
    <row r="259" spans="1:6">
      <c r="A259" s="151"/>
      <c r="B259" s="151"/>
      <c r="C259" s="150"/>
      <c r="D259" s="150"/>
      <c r="E259" s="151"/>
      <c r="F259" s="151"/>
    </row>
    <row r="260" spans="1:6">
      <c r="A260" s="151"/>
      <c r="B260" s="151"/>
      <c r="C260" s="150"/>
      <c r="D260" s="150"/>
      <c r="E260" s="151"/>
      <c r="F260" s="151"/>
    </row>
    <row r="261" spans="1:6">
      <c r="A261" s="151"/>
      <c r="B261" s="151"/>
      <c r="C261" s="150"/>
      <c r="D261" s="150"/>
      <c r="E261" s="151"/>
      <c r="F261" s="151"/>
    </row>
    <row r="262" spans="1:6">
      <c r="A262" s="151"/>
      <c r="B262" s="151"/>
      <c r="C262" s="150"/>
      <c r="D262" s="150"/>
      <c r="E262" s="151"/>
      <c r="F262" s="151"/>
    </row>
    <row r="263" spans="1:6">
      <c r="A263" s="151"/>
      <c r="B263" s="151"/>
      <c r="C263" s="150"/>
      <c r="D263" s="150"/>
      <c r="E263" s="151"/>
      <c r="F263" s="151"/>
    </row>
    <row r="264" spans="1:6">
      <c r="A264" s="151"/>
      <c r="B264" s="151"/>
      <c r="C264" s="150"/>
      <c r="D264" s="150"/>
      <c r="E264" s="151"/>
      <c r="F264" s="151"/>
    </row>
    <row r="265" spans="1:6">
      <c r="A265" s="151"/>
      <c r="B265" s="151"/>
      <c r="C265" s="150"/>
      <c r="D265" s="150"/>
      <c r="E265" s="151"/>
      <c r="F265" s="151"/>
    </row>
    <row r="266" spans="1:6">
      <c r="A266" s="151"/>
      <c r="B266" s="151"/>
      <c r="C266" s="150"/>
      <c r="D266" s="150"/>
      <c r="E266" s="151"/>
      <c r="F266" s="151"/>
    </row>
    <row r="267" spans="1:6">
      <c r="A267" s="151"/>
      <c r="B267" s="151"/>
      <c r="C267" s="150"/>
      <c r="D267" s="150"/>
      <c r="E267" s="151"/>
      <c r="F267" s="151"/>
    </row>
    <row r="268" spans="1:6">
      <c r="A268" s="151"/>
      <c r="B268" s="151"/>
      <c r="C268" s="150"/>
      <c r="D268" s="150"/>
      <c r="E268" s="151"/>
      <c r="F268" s="151"/>
    </row>
    <row r="269" spans="1:6">
      <c r="A269" s="151"/>
      <c r="B269" s="151"/>
      <c r="C269" s="150"/>
      <c r="D269" s="150"/>
      <c r="E269" s="151"/>
      <c r="F269" s="151"/>
    </row>
    <row r="270" spans="1:6">
      <c r="A270" s="151"/>
      <c r="B270" s="151"/>
      <c r="C270" s="150"/>
      <c r="D270" s="150"/>
      <c r="E270" s="151"/>
      <c r="F270" s="151"/>
    </row>
    <row r="271" spans="1:6">
      <c r="A271" s="151"/>
      <c r="B271" s="151"/>
      <c r="C271" s="150"/>
      <c r="D271" s="150"/>
      <c r="E271" s="151"/>
      <c r="F271" s="151"/>
    </row>
    <row r="272" spans="1:6">
      <c r="A272" s="151"/>
      <c r="B272" s="151"/>
      <c r="C272" s="150"/>
      <c r="D272" s="150"/>
      <c r="E272" s="151"/>
      <c r="F272" s="151"/>
    </row>
    <row r="273" spans="1:6">
      <c r="A273" s="151"/>
      <c r="B273" s="151"/>
      <c r="C273" s="150"/>
      <c r="D273" s="150"/>
      <c r="E273" s="151"/>
      <c r="F273" s="151"/>
    </row>
    <row r="274" spans="1:6">
      <c r="A274" s="151"/>
      <c r="B274" s="151"/>
      <c r="C274" s="150"/>
      <c r="D274" s="150"/>
      <c r="E274" s="151"/>
      <c r="F274" s="151"/>
    </row>
    <row r="275" spans="1:6">
      <c r="A275" s="151"/>
      <c r="B275" s="151"/>
      <c r="C275" s="150"/>
      <c r="D275" s="150"/>
      <c r="E275" s="151"/>
      <c r="F275" s="151"/>
    </row>
    <row r="276" spans="1:6">
      <c r="A276" s="151"/>
      <c r="B276" s="151"/>
      <c r="C276" s="150"/>
      <c r="D276" s="150"/>
      <c r="E276" s="151"/>
      <c r="F276" s="151"/>
    </row>
    <row r="277" spans="1:6">
      <c r="A277" s="151"/>
      <c r="B277" s="151"/>
      <c r="C277" s="150"/>
      <c r="D277" s="150"/>
      <c r="E277" s="151"/>
      <c r="F277" s="151"/>
    </row>
    <row r="278" spans="1:6">
      <c r="A278" s="151"/>
      <c r="B278" s="151"/>
      <c r="C278" s="150"/>
      <c r="D278" s="150"/>
      <c r="E278" s="151"/>
      <c r="F278" s="151"/>
    </row>
    <row r="279" spans="1:6">
      <c r="A279" s="151"/>
      <c r="B279" s="151"/>
      <c r="C279" s="150"/>
      <c r="D279" s="150"/>
      <c r="E279" s="151"/>
      <c r="F279" s="151"/>
    </row>
    <row r="280" spans="1:6">
      <c r="A280" s="151"/>
      <c r="B280" s="151"/>
      <c r="C280" s="150"/>
      <c r="D280" s="150"/>
      <c r="E280" s="151"/>
      <c r="F280" s="151"/>
    </row>
    <row r="281" spans="1:6">
      <c r="A281" s="151"/>
      <c r="B281" s="151"/>
      <c r="C281" s="150"/>
      <c r="D281" s="150"/>
      <c r="E281" s="151"/>
      <c r="F281" s="151"/>
    </row>
    <row r="282" spans="1:6">
      <c r="A282" s="151"/>
      <c r="B282" s="151"/>
      <c r="C282" s="150"/>
      <c r="D282" s="150"/>
      <c r="E282" s="151"/>
      <c r="F282" s="151"/>
    </row>
    <row r="283" spans="1:6">
      <c r="A283" s="151"/>
      <c r="B283" s="151"/>
      <c r="C283" s="150"/>
      <c r="D283" s="150"/>
      <c r="E283" s="151"/>
      <c r="F283" s="151"/>
    </row>
    <row r="284" spans="1:6">
      <c r="A284" s="151"/>
      <c r="B284" s="151"/>
      <c r="C284" s="150"/>
      <c r="D284" s="150"/>
      <c r="E284" s="151"/>
      <c r="F284" s="151"/>
    </row>
    <row r="285" spans="1:6">
      <c r="A285" s="151"/>
      <c r="B285" s="151"/>
      <c r="C285" s="150"/>
      <c r="D285" s="150"/>
      <c r="E285" s="151"/>
      <c r="F285" s="151"/>
    </row>
    <row r="286" spans="1:6">
      <c r="A286" s="151"/>
      <c r="B286" s="151"/>
      <c r="C286" s="150"/>
      <c r="D286" s="150"/>
      <c r="E286" s="151"/>
      <c r="F286" s="151"/>
    </row>
    <row r="287" spans="1:6">
      <c r="A287" s="151"/>
      <c r="B287" s="151"/>
      <c r="C287" s="150"/>
      <c r="D287" s="150"/>
      <c r="E287" s="151"/>
      <c r="F287" s="151"/>
    </row>
    <row r="288" spans="1:6">
      <c r="A288" s="151"/>
      <c r="B288" s="151"/>
      <c r="C288" s="150"/>
      <c r="D288" s="150"/>
      <c r="E288" s="151"/>
      <c r="F288" s="151"/>
    </row>
    <row r="289" spans="1:6">
      <c r="A289" s="151"/>
      <c r="B289" s="151"/>
      <c r="C289" s="150"/>
      <c r="D289" s="150"/>
      <c r="E289" s="151"/>
      <c r="F289" s="151"/>
    </row>
    <row r="290" spans="1:6">
      <c r="A290" s="151"/>
      <c r="B290" s="151"/>
      <c r="C290" s="150"/>
      <c r="D290" s="150"/>
      <c r="E290" s="151"/>
      <c r="F290" s="151"/>
    </row>
    <row r="291" spans="1:6">
      <c r="A291" s="151"/>
      <c r="B291" s="151"/>
      <c r="C291" s="150"/>
      <c r="D291" s="150"/>
      <c r="E291" s="151"/>
      <c r="F291" s="151"/>
    </row>
    <row r="292" spans="1:6">
      <c r="A292" s="151"/>
      <c r="B292" s="151"/>
      <c r="C292" s="150"/>
      <c r="D292" s="150"/>
      <c r="E292" s="151"/>
      <c r="F292" s="151"/>
    </row>
    <row r="293" spans="1:6">
      <c r="A293" s="151"/>
      <c r="B293" s="151"/>
      <c r="C293" s="150"/>
      <c r="D293" s="150"/>
      <c r="E293" s="151"/>
      <c r="F293" s="151"/>
    </row>
    <row r="294" spans="1:6">
      <c r="A294" s="151"/>
      <c r="B294" s="151"/>
      <c r="C294" s="150"/>
      <c r="D294" s="150"/>
      <c r="E294" s="151"/>
      <c r="F294" s="151"/>
    </row>
    <row r="295" spans="1:6">
      <c r="A295" s="151"/>
      <c r="B295" s="151"/>
      <c r="C295" s="150"/>
      <c r="D295" s="150"/>
      <c r="E295" s="151"/>
      <c r="F295" s="151"/>
    </row>
    <row r="296" spans="1:6">
      <c r="A296" s="151"/>
      <c r="B296" s="151"/>
      <c r="C296" s="150"/>
      <c r="D296" s="150"/>
      <c r="E296" s="151"/>
      <c r="F296" s="151"/>
    </row>
    <row r="297" spans="1:6">
      <c r="A297" s="151"/>
      <c r="B297" s="151"/>
      <c r="C297" s="150"/>
      <c r="D297" s="150"/>
      <c r="E297" s="151"/>
      <c r="F297" s="151"/>
    </row>
    <row r="298" spans="1:6">
      <c r="A298" s="151"/>
      <c r="B298" s="151"/>
      <c r="C298" s="150"/>
      <c r="D298" s="150"/>
      <c r="E298" s="151"/>
      <c r="F298" s="151"/>
    </row>
    <row r="299" spans="1:6">
      <c r="A299" s="151"/>
      <c r="B299" s="151"/>
      <c r="C299" s="150"/>
      <c r="D299" s="150"/>
      <c r="E299" s="151"/>
      <c r="F299" s="151"/>
    </row>
    <row r="300" spans="1:6">
      <c r="A300" s="151"/>
      <c r="B300" s="151"/>
      <c r="C300" s="150"/>
      <c r="D300" s="150"/>
      <c r="E300" s="151"/>
      <c r="F300" s="151"/>
    </row>
    <row r="301" spans="1:6">
      <c r="A301" s="151"/>
      <c r="B301" s="151"/>
      <c r="C301" s="150"/>
      <c r="D301" s="150"/>
      <c r="E301" s="151"/>
      <c r="F301" s="151"/>
    </row>
    <row r="302" spans="1:6">
      <c r="A302" s="151"/>
      <c r="B302" s="151"/>
      <c r="C302" s="150"/>
      <c r="D302" s="150"/>
      <c r="E302" s="151"/>
      <c r="F302" s="151"/>
    </row>
    <row r="303" spans="1:6">
      <c r="A303" s="151"/>
      <c r="B303" s="151"/>
      <c r="C303" s="150"/>
      <c r="D303" s="150"/>
      <c r="E303" s="151"/>
      <c r="F303" s="151"/>
    </row>
    <row r="304" spans="1:6">
      <c r="A304" s="151"/>
      <c r="B304" s="151"/>
      <c r="C304" s="150"/>
      <c r="D304" s="150"/>
      <c r="E304" s="151"/>
      <c r="F304" s="151"/>
    </row>
    <row r="305" spans="1:6">
      <c r="A305" s="151"/>
      <c r="B305" s="151"/>
      <c r="C305" s="150"/>
      <c r="D305" s="150"/>
      <c r="E305" s="151"/>
      <c r="F305" s="151"/>
    </row>
    <row r="306" spans="1:6">
      <c r="A306" s="151"/>
      <c r="B306" s="151"/>
      <c r="C306" s="150"/>
      <c r="D306" s="150"/>
      <c r="E306" s="151"/>
      <c r="F306" s="151"/>
    </row>
    <row r="307" spans="1:6">
      <c r="A307" s="151"/>
      <c r="B307" s="151"/>
      <c r="C307" s="150"/>
      <c r="D307" s="150"/>
      <c r="E307" s="151"/>
      <c r="F307" s="151"/>
    </row>
    <row r="308" spans="1:6">
      <c r="A308" s="151"/>
      <c r="B308" s="151"/>
      <c r="C308" s="150"/>
      <c r="D308" s="150"/>
      <c r="E308" s="151"/>
      <c r="F308" s="151"/>
    </row>
    <row r="309" spans="1:6">
      <c r="A309" s="151"/>
      <c r="B309" s="151"/>
      <c r="C309" s="150"/>
      <c r="D309" s="150"/>
      <c r="E309" s="151"/>
      <c r="F309" s="151"/>
    </row>
    <row r="310" spans="1:6">
      <c r="A310" s="151"/>
      <c r="B310" s="151"/>
      <c r="C310" s="150"/>
      <c r="D310" s="150"/>
      <c r="E310" s="151"/>
      <c r="F310" s="151"/>
    </row>
    <row r="311" spans="1:6">
      <c r="A311" s="151"/>
      <c r="B311" s="151"/>
      <c r="C311" s="150"/>
      <c r="D311" s="150"/>
      <c r="E311" s="151"/>
      <c r="F311" s="151"/>
    </row>
    <row r="312" spans="1:6">
      <c r="A312" s="151"/>
      <c r="B312" s="151"/>
      <c r="C312" s="150"/>
      <c r="D312" s="150"/>
      <c r="E312" s="151"/>
      <c r="F312" s="151"/>
    </row>
    <row r="313" spans="1:6">
      <c r="A313" s="151"/>
      <c r="B313" s="151"/>
      <c r="C313" s="150"/>
      <c r="D313" s="150"/>
      <c r="E313" s="151"/>
      <c r="F313" s="151"/>
    </row>
    <row r="314" spans="1:6">
      <c r="A314" s="151"/>
      <c r="B314" s="151"/>
      <c r="C314" s="150"/>
      <c r="D314" s="150"/>
      <c r="E314" s="151"/>
      <c r="F314" s="151"/>
    </row>
    <row r="315" spans="1:6">
      <c r="A315" s="151"/>
      <c r="B315" s="151"/>
      <c r="C315" s="150"/>
      <c r="D315" s="150"/>
      <c r="E315" s="151"/>
      <c r="F315" s="151"/>
    </row>
    <row r="316" spans="1:6">
      <c r="A316" s="151"/>
      <c r="B316" s="151"/>
      <c r="C316" s="150"/>
      <c r="D316" s="150"/>
      <c r="E316" s="151"/>
      <c r="F316" s="151"/>
    </row>
    <row r="317" spans="1:6">
      <c r="A317" s="151"/>
      <c r="B317" s="151"/>
      <c r="C317" s="150"/>
      <c r="D317" s="150"/>
      <c r="E317" s="151"/>
      <c r="F317" s="151"/>
    </row>
    <row r="318" spans="1:6">
      <c r="A318" s="151"/>
      <c r="B318" s="151"/>
      <c r="C318" s="150"/>
      <c r="D318" s="150"/>
      <c r="E318" s="151"/>
      <c r="F318" s="151"/>
    </row>
    <row r="319" spans="1:6">
      <c r="A319" s="151"/>
      <c r="B319" s="151"/>
      <c r="C319" s="150"/>
      <c r="D319" s="150"/>
      <c r="E319" s="151"/>
      <c r="F319" s="151"/>
    </row>
    <row r="320" spans="1:6">
      <c r="A320" s="151"/>
      <c r="B320" s="151"/>
      <c r="C320" s="150"/>
      <c r="D320" s="150"/>
      <c r="E320" s="151"/>
      <c r="F320" s="151"/>
    </row>
    <row r="321" spans="1:6">
      <c r="A321" s="151"/>
      <c r="B321" s="151"/>
      <c r="C321" s="150"/>
      <c r="D321" s="150"/>
      <c r="E321" s="151"/>
      <c r="F321" s="151"/>
    </row>
    <row r="322" spans="1:6">
      <c r="A322" s="151"/>
      <c r="B322" s="151"/>
      <c r="C322" s="150"/>
      <c r="D322" s="150"/>
      <c r="E322" s="151"/>
      <c r="F322" s="151"/>
    </row>
    <row r="323" spans="1:6">
      <c r="A323" s="151"/>
      <c r="B323" s="151"/>
      <c r="C323" s="150"/>
      <c r="D323" s="150"/>
      <c r="E323" s="151"/>
      <c r="F323" s="151"/>
    </row>
    <row r="324" spans="1:6">
      <c r="A324" s="151"/>
      <c r="B324" s="151"/>
      <c r="C324" s="150"/>
      <c r="D324" s="150"/>
      <c r="E324" s="151"/>
      <c r="F324" s="151"/>
    </row>
    <row r="325" spans="1:6">
      <c r="A325" s="151"/>
      <c r="B325" s="151"/>
      <c r="C325" s="150"/>
      <c r="D325" s="150"/>
      <c r="E325" s="151"/>
      <c r="F325" s="151"/>
    </row>
    <row r="326" spans="1:6">
      <c r="A326" s="151"/>
      <c r="B326" s="151"/>
      <c r="C326" s="150"/>
      <c r="D326" s="150"/>
      <c r="E326" s="151"/>
      <c r="F326" s="151"/>
    </row>
    <row r="327" spans="1:6">
      <c r="A327" s="151"/>
      <c r="B327" s="151"/>
      <c r="C327" s="150"/>
      <c r="D327" s="150"/>
      <c r="E327" s="151"/>
      <c r="F327" s="151"/>
    </row>
    <row r="328" spans="1:6">
      <c r="A328" s="151"/>
      <c r="B328" s="151"/>
      <c r="C328" s="150"/>
      <c r="D328" s="150"/>
      <c r="E328" s="151"/>
      <c r="F328" s="151"/>
    </row>
    <row r="329" spans="1:6">
      <c r="A329" s="151"/>
      <c r="B329" s="151"/>
      <c r="C329" s="150"/>
      <c r="D329" s="150"/>
      <c r="E329" s="151"/>
      <c r="F329" s="151"/>
    </row>
    <row r="330" spans="1:6">
      <c r="A330" s="151"/>
      <c r="B330" s="151"/>
      <c r="C330" s="150"/>
      <c r="D330" s="150"/>
      <c r="E330" s="151"/>
      <c r="F330" s="151"/>
    </row>
    <row r="331" spans="1:6">
      <c r="A331" s="151"/>
      <c r="B331" s="151"/>
      <c r="C331" s="150"/>
      <c r="D331" s="150"/>
      <c r="E331" s="151"/>
      <c r="F331" s="151"/>
    </row>
    <row r="332" spans="1:6">
      <c r="A332" s="151"/>
      <c r="B332" s="151"/>
      <c r="C332" s="150"/>
      <c r="D332" s="150"/>
      <c r="E332" s="151"/>
      <c r="F332" s="151"/>
    </row>
    <row r="333" spans="1:6">
      <c r="A333" s="151"/>
      <c r="B333" s="151"/>
      <c r="C333" s="150"/>
      <c r="D333" s="150"/>
      <c r="E333" s="151"/>
      <c r="F333" s="151"/>
    </row>
    <row r="334" spans="1:6">
      <c r="A334" s="151"/>
      <c r="B334" s="151"/>
      <c r="C334" s="150"/>
      <c r="D334" s="150"/>
      <c r="E334" s="151"/>
      <c r="F334" s="151"/>
    </row>
    <row r="335" spans="1:6">
      <c r="A335" s="151"/>
      <c r="B335" s="151"/>
      <c r="C335" s="150"/>
      <c r="D335" s="150"/>
      <c r="E335" s="151"/>
      <c r="F335" s="151"/>
    </row>
    <row r="336" spans="1:6">
      <c r="A336" s="151"/>
      <c r="B336" s="151"/>
      <c r="C336" s="150"/>
      <c r="D336" s="150"/>
      <c r="E336" s="151"/>
      <c r="F336" s="151"/>
    </row>
    <row r="337" spans="1:6">
      <c r="A337" s="151"/>
      <c r="B337" s="151"/>
      <c r="C337" s="150"/>
      <c r="D337" s="150"/>
      <c r="E337" s="151"/>
      <c r="F337" s="151"/>
    </row>
    <row r="338" spans="1:6">
      <c r="A338" s="151"/>
      <c r="B338" s="151"/>
      <c r="C338" s="150"/>
      <c r="D338" s="150"/>
      <c r="E338" s="151"/>
      <c r="F338" s="151"/>
    </row>
    <row r="339" spans="1:6">
      <c r="A339" s="151"/>
      <c r="B339" s="151"/>
      <c r="C339" s="150"/>
      <c r="D339" s="150"/>
      <c r="E339" s="151"/>
      <c r="F339" s="151"/>
    </row>
    <row r="340" spans="1:6">
      <c r="A340" s="151"/>
      <c r="B340" s="151"/>
      <c r="C340" s="150"/>
      <c r="D340" s="150"/>
      <c r="E340" s="151"/>
      <c r="F340" s="151"/>
    </row>
    <row r="341" spans="1:6">
      <c r="A341" s="151"/>
      <c r="B341" s="151"/>
      <c r="C341" s="150"/>
      <c r="D341" s="150"/>
      <c r="E341" s="151"/>
      <c r="F341" s="151"/>
    </row>
    <row r="342" spans="1:6">
      <c r="A342" s="151"/>
      <c r="B342" s="151"/>
      <c r="C342" s="150"/>
      <c r="D342" s="150"/>
      <c r="E342" s="151"/>
      <c r="F342" s="151"/>
    </row>
    <row r="343" spans="1:6">
      <c r="A343" s="151"/>
      <c r="B343" s="151"/>
      <c r="C343" s="150"/>
      <c r="D343" s="150"/>
      <c r="E343" s="151"/>
      <c r="F343" s="151"/>
    </row>
    <row r="344" spans="1:6">
      <c r="A344" s="151"/>
      <c r="B344" s="151"/>
      <c r="C344" s="150"/>
      <c r="D344" s="150"/>
      <c r="E344" s="151"/>
      <c r="F344" s="151"/>
    </row>
    <row r="345" spans="1:6">
      <c r="A345" s="151"/>
      <c r="B345" s="151"/>
      <c r="C345" s="150"/>
      <c r="D345" s="150"/>
      <c r="E345" s="151"/>
      <c r="F345" s="151"/>
    </row>
    <row r="346" spans="1:6">
      <c r="A346" s="151"/>
      <c r="B346" s="151"/>
      <c r="C346" s="150"/>
      <c r="D346" s="150"/>
      <c r="E346" s="151"/>
      <c r="F346" s="151"/>
    </row>
    <row r="347" spans="1:6">
      <c r="A347" s="151"/>
      <c r="B347" s="151"/>
      <c r="C347" s="150"/>
      <c r="D347" s="150"/>
      <c r="E347" s="151"/>
      <c r="F347" s="151"/>
    </row>
    <row r="348" spans="1:6">
      <c r="A348" s="151"/>
      <c r="B348" s="151"/>
      <c r="C348" s="150"/>
      <c r="D348" s="150"/>
      <c r="E348" s="151"/>
      <c r="F348" s="151"/>
    </row>
    <row r="349" spans="1:6">
      <c r="A349" s="151"/>
      <c r="B349" s="151"/>
      <c r="C349" s="150"/>
      <c r="D349" s="150"/>
      <c r="E349" s="151"/>
      <c r="F349" s="151"/>
    </row>
    <row r="350" spans="1:6">
      <c r="A350" s="151"/>
      <c r="B350" s="151"/>
      <c r="C350" s="150"/>
      <c r="D350" s="150"/>
      <c r="E350" s="151"/>
      <c r="F350" s="151"/>
    </row>
    <row r="351" spans="1:6">
      <c r="A351" s="151"/>
      <c r="B351" s="151"/>
      <c r="C351" s="150"/>
      <c r="D351" s="150"/>
      <c r="E351" s="151"/>
      <c r="F351" s="151"/>
    </row>
    <row r="352" spans="1:6">
      <c r="A352" s="151"/>
      <c r="B352" s="151"/>
      <c r="C352" s="150"/>
      <c r="D352" s="150"/>
      <c r="E352" s="151"/>
      <c r="F352" s="151"/>
    </row>
    <row r="353" spans="1:6">
      <c r="A353" s="151"/>
      <c r="B353" s="151"/>
      <c r="C353" s="150"/>
      <c r="D353" s="150"/>
      <c r="E353" s="151"/>
      <c r="F353" s="151"/>
    </row>
    <row r="354" spans="1:6">
      <c r="A354" s="151"/>
      <c r="B354" s="151"/>
      <c r="C354" s="150"/>
      <c r="D354" s="150"/>
      <c r="E354" s="151"/>
      <c r="F354" s="151"/>
    </row>
  </sheetData>
  <mergeCells count="3">
    <mergeCell ref="B52:E52"/>
    <mergeCell ref="A47:E47"/>
    <mergeCell ref="B50:H50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C12:D17 G12:H15 G18:H19 G22:H26 G34:H35 G43:H43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>
      <selection activeCell="C11" sqref="C11:D48"/>
    </sheetView>
  </sheetViews>
  <sheetFormatPr defaultColWidth="9.375" defaultRowHeight="15.75"/>
  <cols>
    <col min="1" max="1" width="69.875" style="211" customWidth="1"/>
    <col min="2" max="2" width="11.875" style="211" bestFit="1" customWidth="1"/>
    <col min="3" max="4" width="22.625" style="253" customWidth="1"/>
    <col min="5" max="5" width="10.125" style="211" customWidth="1"/>
    <col min="6" max="6" width="12" style="211" customWidth="1"/>
    <col min="7" max="7" width="12.125" style="211" bestFit="1" customWidth="1"/>
    <col min="8" max="16384" width="9.375" style="211"/>
  </cols>
  <sheetData>
    <row r="1" spans="1:13">
      <c r="A1" s="534" t="s">
        <v>636</v>
      </c>
      <c r="B1" s="30"/>
      <c r="C1" s="30"/>
      <c r="D1" s="30"/>
      <c r="E1" s="139"/>
      <c r="F1" s="140"/>
      <c r="G1" s="31"/>
      <c r="H1" s="31"/>
    </row>
    <row r="2" spans="1:13">
      <c r="A2" s="33" t="s">
        <v>717</v>
      </c>
      <c r="B2" s="29"/>
      <c r="C2" s="29"/>
      <c r="D2" s="29"/>
      <c r="E2" s="139"/>
      <c r="F2" s="140"/>
      <c r="G2" s="31"/>
      <c r="H2" s="31"/>
    </row>
    <row r="3" spans="1:13">
      <c r="A3" s="30"/>
      <c r="B3" s="37"/>
      <c r="C3" s="37"/>
      <c r="D3" s="37"/>
      <c r="E3" s="139"/>
      <c r="F3" s="34"/>
      <c r="G3" s="142"/>
      <c r="H3" s="142"/>
    </row>
    <row r="4" spans="1:13">
      <c r="A4" s="41" t="s">
        <v>427</v>
      </c>
      <c r="B4" s="37"/>
      <c r="C4" s="37"/>
      <c r="D4" s="37"/>
      <c r="E4" s="139"/>
      <c r="F4" s="143"/>
      <c r="G4" s="144"/>
      <c r="H4" s="145"/>
    </row>
    <row r="5" spans="1:13">
      <c r="A5" s="41" t="s">
        <v>428</v>
      </c>
      <c r="B5" s="146"/>
      <c r="C5" s="146"/>
      <c r="D5" s="146"/>
      <c r="E5" s="142"/>
      <c r="F5" s="147"/>
      <c r="G5" s="136"/>
      <c r="H5" s="31"/>
    </row>
    <row r="6" spans="1:13">
      <c r="A6" s="633" t="str">
        <f>Title!B10</f>
        <v>30/09/2017</v>
      </c>
      <c r="B6" s="29"/>
      <c r="C6" s="42"/>
      <c r="D6" s="29"/>
      <c r="E6" s="142"/>
      <c r="F6" s="147"/>
      <c r="G6" s="148"/>
      <c r="H6" s="31"/>
    </row>
    <row r="7" spans="1:13" ht="16.5" thickBot="1">
      <c r="A7" s="149"/>
      <c r="B7" s="31"/>
      <c r="C7" s="150"/>
      <c r="D7" s="555" t="str">
        <f>'[2]Balance Sheet'!$H$5</f>
        <v>( thousand BGN)</v>
      </c>
      <c r="E7" s="151"/>
      <c r="F7" s="151"/>
      <c r="G7" s="31"/>
    </row>
    <row r="8" spans="1:13" ht="33.75" customHeight="1">
      <c r="A8" s="571" t="s">
        <v>638</v>
      </c>
      <c r="B8" s="50" t="s">
        <v>431</v>
      </c>
      <c r="C8" s="535" t="s">
        <v>432</v>
      </c>
      <c r="D8" s="535" t="s">
        <v>433</v>
      </c>
      <c r="E8" s="212"/>
      <c r="F8" s="212"/>
    </row>
    <row r="9" spans="1:13" ht="16.5" thickBot="1">
      <c r="A9" s="213" t="s">
        <v>9</v>
      </c>
      <c r="B9" s="214" t="s">
        <v>10</v>
      </c>
      <c r="C9" s="215">
        <v>1</v>
      </c>
      <c r="D9" s="216">
        <v>2</v>
      </c>
      <c r="E9" s="212"/>
      <c r="F9" s="212"/>
    </row>
    <row r="10" spans="1:13">
      <c r="A10" s="572" t="s">
        <v>639</v>
      </c>
      <c r="B10" s="217"/>
      <c r="C10" s="218"/>
      <c r="D10" s="219"/>
      <c r="E10" s="220"/>
      <c r="F10" s="220"/>
    </row>
    <row r="11" spans="1:13">
      <c r="A11" s="573" t="s">
        <v>640</v>
      </c>
      <c r="B11" s="221" t="s">
        <v>188</v>
      </c>
      <c r="C11" s="71">
        <v>156020</v>
      </c>
      <c r="D11" s="72">
        <v>138099</v>
      </c>
      <c r="E11" s="220"/>
      <c r="F11" s="220"/>
    </row>
    <row r="12" spans="1:13">
      <c r="A12" s="573" t="s">
        <v>641</v>
      </c>
      <c r="B12" s="221" t="s">
        <v>189</v>
      </c>
      <c r="C12" s="71">
        <v>-89192</v>
      </c>
      <c r="D12" s="72">
        <v>-88554</v>
      </c>
      <c r="E12" s="222"/>
      <c r="F12" s="222"/>
      <c r="G12" s="223"/>
      <c r="H12" s="223"/>
      <c r="I12" s="223"/>
      <c r="J12" s="223"/>
      <c r="K12" s="223"/>
      <c r="L12" s="223"/>
      <c r="M12" s="223"/>
    </row>
    <row r="13" spans="1:13">
      <c r="A13" s="573" t="s">
        <v>642</v>
      </c>
      <c r="B13" s="221" t="s">
        <v>190</v>
      </c>
      <c r="C13" s="71">
        <v>0</v>
      </c>
      <c r="D13" s="72">
        <v>0</v>
      </c>
      <c r="E13" s="222"/>
      <c r="F13" s="222"/>
      <c r="G13" s="223"/>
      <c r="H13" s="223"/>
      <c r="I13" s="223"/>
      <c r="J13" s="223"/>
      <c r="K13" s="223"/>
      <c r="L13" s="223"/>
      <c r="M13" s="223"/>
    </row>
    <row r="14" spans="1:13">
      <c r="A14" s="573" t="s">
        <v>643</v>
      </c>
      <c r="B14" s="221" t="s">
        <v>191</v>
      </c>
      <c r="C14" s="71">
        <v>-29020</v>
      </c>
      <c r="D14" s="72">
        <v>-26807</v>
      </c>
      <c r="E14" s="222"/>
      <c r="F14" s="222"/>
      <c r="G14" s="223"/>
      <c r="H14" s="223"/>
      <c r="I14" s="223"/>
      <c r="J14" s="223"/>
      <c r="K14" s="223"/>
      <c r="L14" s="223"/>
      <c r="M14" s="223"/>
    </row>
    <row r="15" spans="1:13" ht="14.25" customHeight="1">
      <c r="A15" s="573" t="s">
        <v>644</v>
      </c>
      <c r="B15" s="221" t="s">
        <v>192</v>
      </c>
      <c r="C15" s="71">
        <v>-3365</v>
      </c>
      <c r="D15" s="72">
        <v>-4454</v>
      </c>
      <c r="E15" s="222"/>
      <c r="F15" s="222"/>
      <c r="G15" s="223"/>
      <c r="H15" s="223"/>
      <c r="I15" s="223"/>
      <c r="J15" s="223"/>
      <c r="K15" s="223"/>
      <c r="L15" s="223"/>
      <c r="M15" s="223"/>
    </row>
    <row r="16" spans="1:13">
      <c r="A16" s="574" t="s">
        <v>645</v>
      </c>
      <c r="B16" s="221" t="s">
        <v>193</v>
      </c>
      <c r="C16" s="71">
        <v>-1951</v>
      </c>
      <c r="D16" s="72">
        <v>-2508</v>
      </c>
      <c r="E16" s="222"/>
      <c r="F16" s="222"/>
      <c r="G16" s="223"/>
      <c r="H16" s="223"/>
      <c r="I16" s="223"/>
      <c r="J16" s="223"/>
      <c r="K16" s="223"/>
      <c r="L16" s="223"/>
      <c r="M16" s="223"/>
    </row>
    <row r="17" spans="1:13">
      <c r="A17" s="575" t="s">
        <v>646</v>
      </c>
      <c r="B17" s="221" t="s">
        <v>194</v>
      </c>
      <c r="C17" s="71">
        <v>0</v>
      </c>
      <c r="D17" s="72">
        <v>0</v>
      </c>
      <c r="E17" s="222"/>
      <c r="F17" s="222"/>
      <c r="G17" s="223"/>
      <c r="H17" s="223"/>
      <c r="I17" s="223"/>
      <c r="J17" s="223"/>
      <c r="K17" s="223"/>
      <c r="L17" s="223"/>
      <c r="M17" s="223"/>
    </row>
    <row r="18" spans="1:13">
      <c r="A18" s="573" t="s">
        <v>647</v>
      </c>
      <c r="B18" s="221" t="s">
        <v>195</v>
      </c>
      <c r="C18" s="71">
        <v>-758</v>
      </c>
      <c r="D18" s="72">
        <v>-1247</v>
      </c>
      <c r="E18" s="222"/>
      <c r="F18" s="222"/>
      <c r="G18" s="223"/>
      <c r="H18" s="223"/>
      <c r="I18" s="223"/>
      <c r="J18" s="223"/>
      <c r="K18" s="223"/>
      <c r="L18" s="223"/>
      <c r="M18" s="223"/>
    </row>
    <row r="19" spans="1:13">
      <c r="A19" s="574" t="s">
        <v>648</v>
      </c>
      <c r="B19" s="224" t="s">
        <v>196</v>
      </c>
      <c r="C19" s="71">
        <v>-231</v>
      </c>
      <c r="D19" s="72">
        <v>-204</v>
      </c>
      <c r="E19" s="222"/>
      <c r="F19" s="222"/>
      <c r="G19" s="223"/>
      <c r="H19" s="223"/>
      <c r="I19" s="223"/>
      <c r="J19" s="223"/>
      <c r="K19" s="223"/>
      <c r="L19" s="223"/>
      <c r="M19" s="223"/>
    </row>
    <row r="20" spans="1:13">
      <c r="A20" s="573" t="s">
        <v>649</v>
      </c>
      <c r="B20" s="221" t="s">
        <v>197</v>
      </c>
      <c r="C20" s="71">
        <v>-1599</v>
      </c>
      <c r="D20" s="72">
        <v>-5334</v>
      </c>
      <c r="E20" s="222"/>
      <c r="F20" s="222"/>
      <c r="G20" s="223"/>
      <c r="H20" s="223"/>
      <c r="I20" s="223"/>
      <c r="J20" s="223"/>
      <c r="K20" s="223"/>
      <c r="L20" s="223"/>
      <c r="M20" s="223"/>
    </row>
    <row r="21" spans="1:13" ht="16.5" thickBot="1">
      <c r="A21" s="576" t="s">
        <v>650</v>
      </c>
      <c r="B21" s="225" t="s">
        <v>198</v>
      </c>
      <c r="C21" s="226">
        <f>SUM(C11:C20)</f>
        <v>29904</v>
      </c>
      <c r="D21" s="227">
        <f>SUM(D11:D20)</f>
        <v>8991</v>
      </c>
      <c r="E21" s="222"/>
      <c r="F21" s="222"/>
      <c r="G21" s="223"/>
      <c r="H21" s="223"/>
      <c r="I21" s="223"/>
      <c r="J21" s="223"/>
      <c r="K21" s="223"/>
      <c r="L21" s="223"/>
      <c r="M21" s="223"/>
    </row>
    <row r="22" spans="1:13">
      <c r="A22" s="572" t="s">
        <v>651</v>
      </c>
      <c r="B22" s="228"/>
      <c r="C22" s="218"/>
      <c r="D22" s="219"/>
      <c r="E22" s="222"/>
      <c r="F22" s="222"/>
      <c r="G22" s="223"/>
      <c r="H22" s="223"/>
      <c r="I22" s="223"/>
      <c r="J22" s="223"/>
      <c r="K22" s="223"/>
      <c r="L22" s="223"/>
      <c r="M22" s="223"/>
    </row>
    <row r="23" spans="1:13">
      <c r="A23" s="573" t="s">
        <v>652</v>
      </c>
      <c r="B23" s="221" t="s">
        <v>199</v>
      </c>
      <c r="C23" s="71">
        <v>-5107</v>
      </c>
      <c r="D23" s="72">
        <v>-4966</v>
      </c>
      <c r="E23" s="222"/>
      <c r="F23" s="222"/>
      <c r="G23" s="223"/>
      <c r="H23" s="223"/>
      <c r="I23" s="223"/>
      <c r="J23" s="223"/>
      <c r="K23" s="223"/>
      <c r="L23" s="223"/>
      <c r="M23" s="223"/>
    </row>
    <row r="24" spans="1:13">
      <c r="A24" s="573" t="s">
        <v>653</v>
      </c>
      <c r="B24" s="221" t="s">
        <v>200</v>
      </c>
      <c r="C24" s="71">
        <v>27</v>
      </c>
      <c r="D24" s="72">
        <v>102</v>
      </c>
      <c r="E24" s="222"/>
      <c r="F24" s="222"/>
      <c r="G24" s="223"/>
      <c r="H24" s="223"/>
      <c r="I24" s="223"/>
      <c r="J24" s="223"/>
      <c r="K24" s="223"/>
      <c r="L24" s="223"/>
      <c r="M24" s="223"/>
    </row>
    <row r="25" spans="1:13">
      <c r="A25" s="573" t="s">
        <v>654</v>
      </c>
      <c r="B25" s="221" t="s">
        <v>201</v>
      </c>
      <c r="C25" s="71">
        <v>-87192</v>
      </c>
      <c r="D25" s="72">
        <v>-6311</v>
      </c>
      <c r="E25" s="222"/>
      <c r="F25" s="222"/>
      <c r="G25" s="223"/>
      <c r="H25" s="223"/>
      <c r="I25" s="223"/>
      <c r="J25" s="223"/>
      <c r="K25" s="223"/>
      <c r="L25" s="223"/>
      <c r="M25" s="223"/>
    </row>
    <row r="26" spans="1:13" ht="13.5" customHeight="1">
      <c r="A26" s="573" t="s">
        <v>655</v>
      </c>
      <c r="B26" s="221" t="s">
        <v>202</v>
      </c>
      <c r="C26" s="71">
        <v>76453</v>
      </c>
      <c r="D26" s="72">
        <v>13379</v>
      </c>
      <c r="E26" s="222"/>
      <c r="F26" s="222"/>
      <c r="G26" s="223"/>
      <c r="H26" s="223"/>
      <c r="I26" s="223"/>
      <c r="J26" s="223"/>
      <c r="K26" s="223"/>
      <c r="L26" s="223"/>
      <c r="M26" s="223"/>
    </row>
    <row r="27" spans="1:13">
      <c r="A27" s="573" t="s">
        <v>656</v>
      </c>
      <c r="B27" s="221" t="s">
        <v>203</v>
      </c>
      <c r="C27" s="71">
        <v>2531</v>
      </c>
      <c r="D27" s="72">
        <v>1742</v>
      </c>
      <c r="E27" s="222"/>
      <c r="F27" s="222"/>
      <c r="G27" s="223"/>
      <c r="H27" s="223"/>
      <c r="I27" s="223"/>
      <c r="J27" s="223"/>
      <c r="K27" s="223"/>
      <c r="L27" s="223"/>
      <c r="M27" s="223"/>
    </row>
    <row r="28" spans="1:13">
      <c r="A28" s="573" t="s">
        <v>657</v>
      </c>
      <c r="B28" s="221" t="s">
        <v>204</v>
      </c>
      <c r="C28" s="71">
        <v>-8142</v>
      </c>
      <c r="D28" s="72">
        <v>-12048</v>
      </c>
      <c r="E28" s="222"/>
      <c r="F28" s="222"/>
      <c r="G28" s="223"/>
      <c r="H28" s="223"/>
      <c r="I28" s="223"/>
      <c r="J28" s="223"/>
      <c r="K28" s="223"/>
      <c r="L28" s="223"/>
      <c r="M28" s="223"/>
    </row>
    <row r="29" spans="1:13">
      <c r="A29" s="573" t="s">
        <v>658</v>
      </c>
      <c r="B29" s="221" t="s">
        <v>205</v>
      </c>
      <c r="C29" s="71">
        <v>3574</v>
      </c>
      <c r="D29" s="72">
        <v>18767</v>
      </c>
      <c r="E29" s="222"/>
      <c r="F29" s="222"/>
      <c r="G29" s="223"/>
      <c r="H29" s="223"/>
      <c r="I29" s="223"/>
      <c r="J29" s="223"/>
      <c r="K29" s="223"/>
      <c r="L29" s="223"/>
      <c r="M29" s="223"/>
    </row>
    <row r="30" spans="1:13">
      <c r="A30" s="573" t="s">
        <v>659</v>
      </c>
      <c r="B30" s="221" t="s">
        <v>206</v>
      </c>
      <c r="C30" s="71">
        <v>7492</v>
      </c>
      <c r="D30" s="72">
        <v>7584</v>
      </c>
      <c r="E30" s="222"/>
      <c r="F30" s="222"/>
      <c r="G30" s="223"/>
      <c r="H30" s="223"/>
      <c r="I30" s="223"/>
      <c r="J30" s="223"/>
      <c r="K30" s="223"/>
      <c r="L30" s="223"/>
      <c r="M30" s="223"/>
    </row>
    <row r="31" spans="1:13">
      <c r="A31" s="574" t="s">
        <v>648</v>
      </c>
      <c r="B31" s="221" t="s">
        <v>207</v>
      </c>
      <c r="C31" s="71"/>
      <c r="D31" s="72"/>
      <c r="E31" s="222"/>
      <c r="F31" s="222"/>
      <c r="G31" s="223"/>
      <c r="H31" s="223"/>
      <c r="I31" s="223"/>
      <c r="J31" s="223"/>
      <c r="K31" s="223"/>
      <c r="L31" s="223"/>
      <c r="M31" s="223"/>
    </row>
    <row r="32" spans="1:13">
      <c r="A32" s="573" t="s">
        <v>660</v>
      </c>
      <c r="B32" s="221" t="s">
        <v>208</v>
      </c>
      <c r="C32" s="71">
        <v>-53</v>
      </c>
      <c r="D32" s="72">
        <v>-28</v>
      </c>
      <c r="E32" s="222"/>
      <c r="F32" s="222"/>
      <c r="G32" s="223"/>
      <c r="H32" s="223"/>
      <c r="I32" s="223"/>
      <c r="J32" s="223"/>
      <c r="K32" s="223"/>
      <c r="L32" s="223"/>
      <c r="M32" s="223"/>
    </row>
    <row r="33" spans="1:13" ht="16.5" thickBot="1">
      <c r="A33" s="576" t="s">
        <v>661</v>
      </c>
      <c r="B33" s="225" t="s">
        <v>209</v>
      </c>
      <c r="C33" s="226">
        <f>SUM(C23:C32)</f>
        <v>-10417</v>
      </c>
      <c r="D33" s="227">
        <f>SUM(D23:D32)</f>
        <v>18221</v>
      </c>
      <c r="E33" s="222"/>
      <c r="F33" s="222"/>
      <c r="G33" s="223"/>
      <c r="H33" s="223"/>
      <c r="I33" s="223"/>
      <c r="J33" s="223"/>
      <c r="K33" s="223"/>
      <c r="L33" s="223"/>
      <c r="M33" s="223"/>
    </row>
    <row r="34" spans="1:13">
      <c r="A34" s="572" t="s">
        <v>662</v>
      </c>
      <c r="B34" s="229"/>
      <c r="C34" s="230"/>
      <c r="D34" s="231"/>
      <c r="E34" s="220"/>
      <c r="F34" s="220"/>
    </row>
    <row r="35" spans="1:13">
      <c r="A35" s="573" t="s">
        <v>663</v>
      </c>
      <c r="B35" s="221" t="s">
        <v>210</v>
      </c>
      <c r="C35" s="71"/>
      <c r="D35" s="72"/>
      <c r="E35" s="220"/>
      <c r="F35" s="220"/>
    </row>
    <row r="36" spans="1:13">
      <c r="A36" s="574" t="s">
        <v>664</v>
      </c>
      <c r="B36" s="221" t="s">
        <v>211</v>
      </c>
      <c r="C36" s="71">
        <v>-439</v>
      </c>
      <c r="D36" s="72">
        <v>-1041</v>
      </c>
      <c r="E36" s="220"/>
      <c r="F36" s="220"/>
    </row>
    <row r="37" spans="1:13">
      <c r="A37" s="573" t="s">
        <v>665</v>
      </c>
      <c r="B37" s="221" t="s">
        <v>212</v>
      </c>
      <c r="C37" s="71">
        <v>14272</v>
      </c>
      <c r="D37" s="72">
        <v>10408</v>
      </c>
      <c r="E37" s="220"/>
      <c r="F37" s="220"/>
    </row>
    <row r="38" spans="1:13">
      <c r="A38" s="573" t="s">
        <v>666</v>
      </c>
      <c r="B38" s="221" t="s">
        <v>213</v>
      </c>
      <c r="C38" s="71">
        <v>-22797</v>
      </c>
      <c r="D38" s="72">
        <v>-32612</v>
      </c>
      <c r="E38" s="220"/>
      <c r="F38" s="220"/>
    </row>
    <row r="39" spans="1:13">
      <c r="A39" s="573" t="s">
        <v>667</v>
      </c>
      <c r="B39" s="221" t="s">
        <v>214</v>
      </c>
      <c r="C39" s="71">
        <v>-4</v>
      </c>
      <c r="D39" s="72">
        <v>-16</v>
      </c>
      <c r="E39" s="220"/>
      <c r="F39" s="220"/>
    </row>
    <row r="40" spans="1:13">
      <c r="A40" s="573" t="s">
        <v>668</v>
      </c>
      <c r="B40" s="221" t="s">
        <v>215</v>
      </c>
      <c r="C40" s="71">
        <v>-442</v>
      </c>
      <c r="D40" s="72">
        <v>-714</v>
      </c>
      <c r="E40" s="220"/>
      <c r="F40" s="220"/>
    </row>
    <row r="41" spans="1:13">
      <c r="A41" s="573" t="s">
        <v>669</v>
      </c>
      <c r="B41" s="221" t="s">
        <v>216</v>
      </c>
      <c r="C41" s="71">
        <v>-13170</v>
      </c>
      <c r="D41" s="72">
        <v>-4785</v>
      </c>
      <c r="E41" s="220"/>
      <c r="F41" s="220"/>
    </row>
    <row r="42" spans="1:13">
      <c r="A42" s="573" t="s">
        <v>670</v>
      </c>
      <c r="B42" s="221" t="s">
        <v>217</v>
      </c>
      <c r="C42" s="71">
        <v>1887</v>
      </c>
      <c r="D42" s="72">
        <v>1</v>
      </c>
      <c r="E42" s="220"/>
      <c r="F42" s="220"/>
      <c r="G42" s="223"/>
      <c r="H42" s="223"/>
    </row>
    <row r="43" spans="1:13" ht="16.5" thickBot="1">
      <c r="A43" s="576" t="s">
        <v>671</v>
      </c>
      <c r="B43" s="232" t="s">
        <v>218</v>
      </c>
      <c r="C43" s="233">
        <f>SUM(C35:C42)</f>
        <v>-20693</v>
      </c>
      <c r="D43" s="234">
        <f>SUM(D35:D42)</f>
        <v>-28759</v>
      </c>
      <c r="E43" s="220"/>
      <c r="F43" s="220"/>
      <c r="G43" s="223"/>
      <c r="H43" s="223"/>
    </row>
    <row r="44" spans="1:13" ht="16.5" thickBot="1">
      <c r="A44" s="577" t="s">
        <v>672</v>
      </c>
      <c r="B44" s="235" t="s">
        <v>219</v>
      </c>
      <c r="C44" s="236">
        <f>C43+C33+C21</f>
        <v>-1206</v>
      </c>
      <c r="D44" s="237">
        <f>D43+D33+D21</f>
        <v>-1547</v>
      </c>
      <c r="E44" s="220"/>
      <c r="F44" s="220"/>
      <c r="G44" s="223"/>
      <c r="H44" s="223"/>
    </row>
    <row r="45" spans="1:13" ht="16.5" thickBot="1">
      <c r="A45" s="573" t="s">
        <v>673</v>
      </c>
      <c r="B45" s="238" t="s">
        <v>220</v>
      </c>
      <c r="C45" s="239">
        <v>9275</v>
      </c>
      <c r="D45" s="240">
        <v>5954</v>
      </c>
      <c r="E45" s="220"/>
      <c r="F45" s="220"/>
      <c r="G45" s="223"/>
      <c r="H45" s="223"/>
    </row>
    <row r="46" spans="1:13" ht="16.5" thickBot="1">
      <c r="A46" s="573" t="s">
        <v>674</v>
      </c>
      <c r="B46" s="241" t="s">
        <v>221</v>
      </c>
      <c r="C46" s="242">
        <f>C45+C44</f>
        <v>8069</v>
      </c>
      <c r="D46" s="243">
        <f>D45+D44</f>
        <v>4407</v>
      </c>
      <c r="E46" s="220"/>
      <c r="F46" s="220"/>
      <c r="G46" s="223"/>
      <c r="H46" s="223"/>
    </row>
    <row r="47" spans="1:13">
      <c r="A47" s="573" t="s">
        <v>675</v>
      </c>
      <c r="B47" s="244" t="s">
        <v>222</v>
      </c>
      <c r="C47" s="245">
        <v>8049</v>
      </c>
      <c r="D47" s="246">
        <v>4389</v>
      </c>
      <c r="E47" s="220"/>
      <c r="F47" s="220"/>
      <c r="G47" s="223"/>
      <c r="H47" s="223"/>
    </row>
    <row r="48" spans="1:13" ht="16.5" thickBot="1">
      <c r="A48" s="573" t="s">
        <v>676</v>
      </c>
      <c r="B48" s="247" t="s">
        <v>223</v>
      </c>
      <c r="C48" s="248">
        <v>20</v>
      </c>
      <c r="D48" s="249">
        <v>18</v>
      </c>
      <c r="G48" s="223"/>
      <c r="H48" s="223"/>
    </row>
    <row r="49" spans="1:13">
      <c r="A49" s="220"/>
      <c r="B49" s="250"/>
      <c r="C49" s="251"/>
      <c r="D49" s="251"/>
      <c r="G49" s="223"/>
      <c r="H49" s="223"/>
    </row>
    <row r="50" spans="1:13">
      <c r="A50" s="252" t="s">
        <v>677</v>
      </c>
      <c r="G50" s="223"/>
      <c r="H50" s="223"/>
    </row>
    <row r="51" spans="1:13">
      <c r="A51" s="637" t="s">
        <v>678</v>
      </c>
      <c r="B51" s="637"/>
      <c r="C51" s="637"/>
      <c r="D51" s="637"/>
      <c r="G51" s="223"/>
      <c r="H51" s="223"/>
    </row>
    <row r="52" spans="1:13">
      <c r="A52" s="254"/>
      <c r="B52" s="254"/>
      <c r="C52" s="254"/>
      <c r="D52" s="254"/>
      <c r="G52" s="223"/>
      <c r="H52" s="223"/>
    </row>
    <row r="53" spans="1:13">
      <c r="A53" s="254"/>
      <c r="B53" s="254"/>
      <c r="C53" s="254"/>
      <c r="D53" s="254"/>
      <c r="G53" s="223"/>
      <c r="H53" s="223"/>
    </row>
    <row r="54" spans="1:13" s="51" customFormat="1">
      <c r="A54" s="541" t="s">
        <v>403</v>
      </c>
      <c r="B54" s="634" t="str">
        <f>Title!B11</f>
        <v>30/10/2017</v>
      </c>
      <c r="C54" s="634"/>
      <c r="D54" s="634"/>
      <c r="E54" s="634"/>
      <c r="F54" s="634"/>
      <c r="G54" s="634"/>
      <c r="H54" s="634"/>
      <c r="M54" s="88"/>
    </row>
    <row r="55" spans="1:13" s="51" customFormat="1">
      <c r="A55" s="131"/>
      <c r="B55" s="131"/>
      <c r="C55" s="131"/>
      <c r="D55" s="131"/>
      <c r="E55" s="131"/>
      <c r="F55" s="130"/>
      <c r="G55" s="131"/>
      <c r="M55" s="88"/>
    </row>
    <row r="56" spans="1:13" s="51" customFormat="1">
      <c r="A56" s="541" t="s">
        <v>514</v>
      </c>
      <c r="B56" s="540"/>
      <c r="E56" s="138"/>
      <c r="F56" s="130"/>
      <c r="G56" s="131"/>
    </row>
    <row r="57" spans="1:13" s="51" customFormat="1">
      <c r="A57" s="541"/>
      <c r="B57" s="542" t="s">
        <v>515</v>
      </c>
      <c r="C57" s="131"/>
      <c r="D57" s="131"/>
      <c r="E57" s="131"/>
      <c r="F57" s="130"/>
      <c r="G57" s="131"/>
    </row>
    <row r="58" spans="1:13" s="51" customFormat="1">
      <c r="A58" s="541" t="s">
        <v>516</v>
      </c>
      <c r="B58" s="540"/>
      <c r="E58" s="138"/>
      <c r="F58" s="130"/>
      <c r="G58" s="131"/>
    </row>
    <row r="59" spans="1:13" s="141" customFormat="1" ht="15.95" customHeight="1">
      <c r="A59" s="540"/>
      <c r="B59" s="542" t="s">
        <v>517</v>
      </c>
      <c r="C59" s="131"/>
      <c r="D59" s="131"/>
      <c r="E59" s="131"/>
      <c r="F59" s="130"/>
      <c r="G59" s="131"/>
      <c r="H59" s="51"/>
    </row>
    <row r="60" spans="1:13">
      <c r="A60" s="137"/>
      <c r="B60" s="635"/>
      <c r="C60" s="635"/>
      <c r="D60" s="635"/>
      <c r="E60" s="635"/>
      <c r="F60" s="130"/>
      <c r="G60" s="131"/>
      <c r="H60" s="51"/>
    </row>
    <row r="61" spans="1:13">
      <c r="G61" s="223"/>
      <c r="H61" s="223"/>
    </row>
    <row r="62" spans="1:13">
      <c r="G62" s="223"/>
      <c r="H62" s="223"/>
    </row>
    <row r="63" spans="1:13">
      <c r="G63" s="223"/>
      <c r="H63" s="223"/>
    </row>
    <row r="64" spans="1:13">
      <c r="G64" s="223"/>
      <c r="H64" s="223"/>
    </row>
    <row r="65" spans="3:8">
      <c r="G65" s="223"/>
      <c r="H65" s="223"/>
    </row>
    <row r="66" spans="3:8">
      <c r="G66" s="223"/>
      <c r="H66" s="223"/>
    </row>
    <row r="67" spans="3:8">
      <c r="G67" s="223"/>
      <c r="H67" s="223"/>
    </row>
    <row r="68" spans="3:8">
      <c r="G68" s="223"/>
      <c r="H68" s="223"/>
    </row>
    <row r="69" spans="3:8">
      <c r="G69" s="223"/>
      <c r="H69" s="223"/>
    </row>
    <row r="70" spans="3:8">
      <c r="G70" s="223"/>
      <c r="H70" s="223"/>
    </row>
    <row r="71" spans="3:8">
      <c r="G71" s="223"/>
      <c r="H71" s="223"/>
    </row>
    <row r="72" spans="3:8">
      <c r="G72" s="223"/>
      <c r="H72" s="223"/>
    </row>
    <row r="73" spans="3:8">
      <c r="G73" s="223"/>
      <c r="H73" s="223"/>
    </row>
    <row r="74" spans="3:8">
      <c r="G74" s="223"/>
      <c r="H74" s="223"/>
    </row>
    <row r="75" spans="3:8">
      <c r="G75" s="223"/>
      <c r="H75" s="223"/>
    </row>
    <row r="76" spans="3:8">
      <c r="C76" s="211"/>
      <c r="D76" s="211"/>
      <c r="G76" s="223"/>
      <c r="H76" s="223"/>
    </row>
    <row r="77" spans="3:8">
      <c r="C77" s="211"/>
      <c r="D77" s="211"/>
      <c r="G77" s="223"/>
      <c r="H77" s="223"/>
    </row>
    <row r="78" spans="3:8">
      <c r="C78" s="211"/>
      <c r="D78" s="211"/>
      <c r="G78" s="223"/>
      <c r="H78" s="223"/>
    </row>
    <row r="79" spans="3:8">
      <c r="C79" s="211"/>
      <c r="D79" s="211"/>
      <c r="G79" s="223"/>
      <c r="H79" s="223"/>
    </row>
    <row r="80" spans="3:8">
      <c r="C80" s="211"/>
      <c r="D80" s="211"/>
      <c r="G80" s="223"/>
      <c r="H80" s="223"/>
    </row>
    <row r="81" spans="3:8">
      <c r="C81" s="211"/>
      <c r="D81" s="211"/>
      <c r="G81" s="223"/>
      <c r="H81" s="223"/>
    </row>
    <row r="82" spans="3:8">
      <c r="C82" s="211"/>
      <c r="D82" s="211"/>
      <c r="G82" s="223"/>
      <c r="H82" s="223"/>
    </row>
    <row r="83" spans="3:8">
      <c r="C83" s="211"/>
      <c r="D83" s="211"/>
      <c r="G83" s="223"/>
      <c r="H83" s="223"/>
    </row>
    <row r="84" spans="3:8">
      <c r="C84" s="211"/>
      <c r="D84" s="211"/>
      <c r="G84" s="223"/>
      <c r="H84" s="223"/>
    </row>
    <row r="85" spans="3:8">
      <c r="C85" s="211"/>
      <c r="D85" s="211"/>
      <c r="G85" s="223"/>
      <c r="H85" s="223"/>
    </row>
    <row r="86" spans="3:8">
      <c r="C86" s="211"/>
      <c r="D86" s="211"/>
      <c r="G86" s="223"/>
      <c r="H86" s="223"/>
    </row>
    <row r="87" spans="3:8">
      <c r="C87" s="211"/>
      <c r="D87" s="211"/>
      <c r="G87" s="223"/>
      <c r="H87" s="223"/>
    </row>
    <row r="88" spans="3:8">
      <c r="C88" s="211"/>
      <c r="D88" s="211"/>
      <c r="G88" s="223"/>
      <c r="H88" s="223"/>
    </row>
    <row r="89" spans="3:8">
      <c r="C89" s="211"/>
      <c r="D89" s="211"/>
      <c r="G89" s="223"/>
      <c r="H89" s="223"/>
    </row>
    <row r="90" spans="3:8">
      <c r="C90" s="211"/>
      <c r="D90" s="211"/>
      <c r="G90" s="223"/>
      <c r="H90" s="223"/>
    </row>
    <row r="91" spans="3:8">
      <c r="C91" s="211"/>
      <c r="D91" s="211"/>
      <c r="G91" s="223"/>
      <c r="H91" s="223"/>
    </row>
    <row r="92" spans="3:8">
      <c r="C92" s="211"/>
      <c r="D92" s="211"/>
      <c r="G92" s="223"/>
      <c r="H92" s="223"/>
    </row>
    <row r="93" spans="3:8">
      <c r="C93" s="211"/>
      <c r="D93" s="211"/>
      <c r="G93" s="223"/>
      <c r="H93" s="223"/>
    </row>
    <row r="94" spans="3:8">
      <c r="C94" s="211"/>
      <c r="D94" s="211"/>
      <c r="G94" s="223"/>
      <c r="H94" s="223"/>
    </row>
    <row r="95" spans="3:8">
      <c r="C95" s="211"/>
      <c r="D95" s="211"/>
      <c r="G95" s="223"/>
      <c r="H95" s="223"/>
    </row>
    <row r="96" spans="3:8">
      <c r="C96" s="211"/>
      <c r="D96" s="211"/>
      <c r="G96" s="223"/>
      <c r="H96" s="223"/>
    </row>
  </sheetData>
  <mergeCells count="3">
    <mergeCell ref="B60:E60"/>
    <mergeCell ref="B54:H54"/>
    <mergeCell ref="A51:D51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5"/>
  <sheetViews>
    <sheetView workbookViewId="0">
      <selection activeCell="C13" sqref="C13:M34"/>
    </sheetView>
  </sheetViews>
  <sheetFormatPr defaultColWidth="9.375" defaultRowHeight="15.75"/>
  <cols>
    <col min="1" max="1" width="50.625" style="306" customWidth="1"/>
    <col min="2" max="2" width="10.625" style="307" customWidth="1"/>
    <col min="3" max="3" width="10.625" style="258" customWidth="1"/>
    <col min="4" max="4" width="12.625" style="258" customWidth="1"/>
    <col min="5" max="8" width="11.625" style="258" customWidth="1"/>
    <col min="9" max="10" width="10.625" style="258" customWidth="1"/>
    <col min="11" max="11" width="11.125" style="258" customWidth="1"/>
    <col min="12" max="12" width="14.625" style="258" customWidth="1"/>
    <col min="13" max="13" width="16.875" style="258" customWidth="1"/>
    <col min="14" max="14" width="11" style="258" customWidth="1"/>
    <col min="15" max="16384" width="9.375" style="258"/>
  </cols>
  <sheetData>
    <row r="1" spans="1:14">
      <c r="A1" s="37"/>
      <c r="B1" s="638" t="s">
        <v>679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</row>
    <row r="2" spans="1:14">
      <c r="A2" s="639" t="str">
        <f>'[2]Balance Sheet'!$E$4</f>
        <v>NON-CONSOLIDATED</v>
      </c>
      <c r="B2" s="640"/>
      <c r="C2" s="640"/>
      <c r="D2" s="640"/>
      <c r="E2" s="37"/>
      <c r="F2" s="37"/>
      <c r="G2" s="259"/>
      <c r="H2" s="259"/>
      <c r="I2" s="260"/>
    </row>
    <row r="3" spans="1:14">
      <c r="A3" s="261"/>
      <c r="B3" s="37"/>
      <c r="C3" s="255"/>
      <c r="D3" s="37"/>
      <c r="E3" s="37"/>
      <c r="F3" s="262"/>
      <c r="G3" s="30"/>
      <c r="H3" s="30"/>
      <c r="I3" s="257"/>
    </row>
    <row r="4" spans="1:14">
      <c r="A4" s="41"/>
      <c r="B4" s="501" t="s">
        <v>427</v>
      </c>
      <c r="C4" s="255"/>
      <c r="D4" s="37"/>
      <c r="E4" s="37"/>
      <c r="F4" s="262"/>
      <c r="G4" s="263"/>
      <c r="H4" s="263"/>
      <c r="I4" s="257"/>
      <c r="K4" s="143"/>
      <c r="L4" s="134"/>
    </row>
    <row r="5" spans="1:14">
      <c r="A5" s="41"/>
      <c r="B5" s="501" t="s">
        <v>428</v>
      </c>
      <c r="C5" s="264"/>
      <c r="D5" s="264"/>
      <c r="E5" s="264"/>
      <c r="F5" s="264"/>
      <c r="G5" s="264"/>
      <c r="H5" s="264"/>
      <c r="I5" s="265"/>
      <c r="K5" s="147"/>
      <c r="L5" s="136"/>
    </row>
    <row r="6" spans="1:14">
      <c r="A6" s="41"/>
      <c r="B6" s="633" t="str">
        <f>Title!B10</f>
        <v>30/09/2017</v>
      </c>
      <c r="C6" s="261"/>
      <c r="D6" s="261"/>
      <c r="E6" s="261"/>
      <c r="F6" s="256"/>
      <c r="G6" s="263"/>
      <c r="H6" s="263"/>
      <c r="I6" s="266"/>
      <c r="K6" s="147"/>
      <c r="L6" s="148"/>
    </row>
    <row r="7" spans="1:14">
      <c r="A7" s="267"/>
      <c r="B7" s="31"/>
      <c r="C7" s="267"/>
      <c r="D7" s="267"/>
      <c r="E7" s="267"/>
      <c r="F7" s="268"/>
      <c r="G7" s="268"/>
      <c r="H7" s="268"/>
      <c r="M7" s="555" t="str">
        <f>'[2]Balance Sheet'!$H$5</f>
        <v>( thousand BGN)</v>
      </c>
    </row>
    <row r="8" spans="1:14" s="270" customFormat="1" ht="32.1" customHeight="1">
      <c r="A8" s="578"/>
      <c r="B8" s="579"/>
      <c r="C8" s="580"/>
      <c r="D8" s="581" t="s">
        <v>680</v>
      </c>
      <c r="E8" s="580"/>
      <c r="F8" s="580"/>
      <c r="G8" s="580"/>
      <c r="H8" s="580"/>
      <c r="I8" s="580" t="s">
        <v>681</v>
      </c>
      <c r="J8" s="580"/>
      <c r="K8" s="582"/>
      <c r="L8" s="583"/>
      <c r="M8" s="584"/>
      <c r="N8" s="269"/>
    </row>
    <row r="9" spans="1:14" s="270" customFormat="1" ht="32.1" customHeight="1">
      <c r="A9" s="585" t="s">
        <v>682</v>
      </c>
      <c r="B9" s="586" t="s">
        <v>683</v>
      </c>
      <c r="C9" s="587" t="s">
        <v>684</v>
      </c>
      <c r="D9" s="588" t="s">
        <v>685</v>
      </c>
      <c r="E9" s="587" t="s">
        <v>686</v>
      </c>
      <c r="F9" s="589" t="s">
        <v>687</v>
      </c>
      <c r="G9" s="589"/>
      <c r="H9" s="589"/>
      <c r="I9" s="583" t="s">
        <v>688</v>
      </c>
      <c r="J9" s="590" t="s">
        <v>689</v>
      </c>
      <c r="K9" s="587" t="s">
        <v>690</v>
      </c>
      <c r="L9" s="587" t="s">
        <v>691</v>
      </c>
      <c r="M9" s="591" t="s">
        <v>692</v>
      </c>
      <c r="N9" s="269"/>
    </row>
    <row r="10" spans="1:14" s="270" customFormat="1">
      <c r="A10" s="592"/>
      <c r="B10" s="593"/>
      <c r="C10" s="589"/>
      <c r="D10" s="594"/>
      <c r="E10" s="589"/>
      <c r="F10" s="595" t="s">
        <v>693</v>
      </c>
      <c r="G10" s="595" t="s">
        <v>694</v>
      </c>
      <c r="H10" s="595" t="s">
        <v>468</v>
      </c>
      <c r="I10" s="589"/>
      <c r="J10" s="596"/>
      <c r="K10" s="589"/>
      <c r="L10" s="589"/>
      <c r="M10" s="597"/>
      <c r="N10" s="269"/>
    </row>
    <row r="11" spans="1:14" s="270" customFormat="1" ht="16.5" thickBot="1">
      <c r="A11" s="271" t="s">
        <v>9</v>
      </c>
      <c r="B11" s="272"/>
      <c r="C11" s="273">
        <v>1</v>
      </c>
      <c r="D11" s="273">
        <v>2</v>
      </c>
      <c r="E11" s="273">
        <v>3</v>
      </c>
      <c r="F11" s="273">
        <v>4</v>
      </c>
      <c r="G11" s="273">
        <v>5</v>
      </c>
      <c r="H11" s="273">
        <v>6</v>
      </c>
      <c r="I11" s="273">
        <v>7</v>
      </c>
      <c r="J11" s="273">
        <v>8</v>
      </c>
      <c r="K11" s="273">
        <v>9</v>
      </c>
      <c r="L11" s="273">
        <v>10</v>
      </c>
      <c r="M11" s="274">
        <v>11</v>
      </c>
      <c r="N11" s="275"/>
    </row>
    <row r="12" spans="1:14" s="270" customFormat="1">
      <c r="A12" s="595" t="s">
        <v>715</v>
      </c>
      <c r="B12" s="276"/>
      <c r="C12" s="277" t="s">
        <v>24</v>
      </c>
      <c r="D12" s="277" t="s">
        <v>24</v>
      </c>
      <c r="E12" s="277" t="s">
        <v>29</v>
      </c>
      <c r="F12" s="277" t="s">
        <v>32</v>
      </c>
      <c r="G12" s="277" t="s">
        <v>34</v>
      </c>
      <c r="H12" s="277" t="s">
        <v>36</v>
      </c>
      <c r="I12" s="277" t="s">
        <v>42</v>
      </c>
      <c r="J12" s="277" t="s">
        <v>43</v>
      </c>
      <c r="K12" s="278" t="s">
        <v>225</v>
      </c>
      <c r="L12" s="276" t="s">
        <v>54</v>
      </c>
      <c r="M12" s="279" t="s">
        <v>58</v>
      </c>
      <c r="N12" s="275"/>
    </row>
    <row r="13" spans="1:14">
      <c r="A13" s="598" t="s">
        <v>695</v>
      </c>
      <c r="B13" s="280" t="s">
        <v>226</v>
      </c>
      <c r="C13" s="281">
        <f>'[3]1-Баланс'!H18</f>
        <v>115989</v>
      </c>
      <c r="D13" s="281">
        <f>'[3]1-Баланс'!H20</f>
        <v>0</v>
      </c>
      <c r="E13" s="281">
        <f>'[3]1-Баланс'!H21</f>
        <v>26976</v>
      </c>
      <c r="F13" s="281">
        <f>'[3]1-Баланс'!H23</f>
        <v>47841</v>
      </c>
      <c r="G13" s="281">
        <f>'[3]1-Баланс'!H24</f>
        <v>0</v>
      </c>
      <c r="H13" s="198">
        <f>+'[3]1-Баланс'!H25</f>
        <v>229586</v>
      </c>
      <c r="I13" s="281">
        <f>'[3]1-Баланс'!H29+'[3]1-Баланс'!H32</f>
        <v>40234</v>
      </c>
      <c r="J13" s="281">
        <f>'[3]1-Баланс'!H30+'[3]1-Баланс'!H33</f>
        <v>0</v>
      </c>
      <c r="K13" s="198"/>
      <c r="L13" s="281">
        <f>SUM(C13:K13)</f>
        <v>460626</v>
      </c>
      <c r="M13" s="282">
        <f>'[3]1-Баланс'!H40</f>
        <v>0</v>
      </c>
      <c r="N13" s="283"/>
    </row>
    <row r="14" spans="1:14">
      <c r="A14" s="598" t="s">
        <v>696</v>
      </c>
      <c r="B14" s="284" t="s">
        <v>227</v>
      </c>
      <c r="C14" s="285">
        <f>C15+C16</f>
        <v>0</v>
      </c>
      <c r="D14" s="285">
        <f t="shared" ref="D14:M14" si="0">D15+D16</f>
        <v>0</v>
      </c>
      <c r="E14" s="285">
        <f t="shared" si="0"/>
        <v>0</v>
      </c>
      <c r="F14" s="285">
        <f t="shared" si="0"/>
        <v>0</v>
      </c>
      <c r="G14" s="285">
        <f t="shared" si="0"/>
        <v>0</v>
      </c>
      <c r="H14" s="285">
        <f t="shared" si="0"/>
        <v>0</v>
      </c>
      <c r="I14" s="285">
        <f t="shared" si="0"/>
        <v>0</v>
      </c>
      <c r="J14" s="285">
        <f t="shared" si="0"/>
        <v>0</v>
      </c>
      <c r="K14" s="285">
        <f t="shared" si="0"/>
        <v>0</v>
      </c>
      <c r="L14" s="286">
        <f t="shared" ref="L14:L34" si="1">SUM(C14:K14)</f>
        <v>0</v>
      </c>
      <c r="M14" s="287">
        <f t="shared" si="0"/>
        <v>0</v>
      </c>
      <c r="N14" s="288"/>
    </row>
    <row r="15" spans="1:14">
      <c r="A15" s="599" t="s">
        <v>697</v>
      </c>
      <c r="B15" s="284" t="s">
        <v>228</v>
      </c>
      <c r="C15" s="170"/>
      <c r="D15" s="170"/>
      <c r="E15" s="170"/>
      <c r="F15" s="170"/>
      <c r="G15" s="170"/>
      <c r="H15" s="170"/>
      <c r="I15" s="170"/>
      <c r="J15" s="170"/>
      <c r="K15" s="170"/>
      <c r="L15" s="281">
        <f t="shared" si="1"/>
        <v>0</v>
      </c>
      <c r="M15" s="171"/>
      <c r="N15" s="288"/>
    </row>
    <row r="16" spans="1:14">
      <c r="A16" s="599" t="s">
        <v>698</v>
      </c>
      <c r="B16" s="284" t="s">
        <v>229</v>
      </c>
      <c r="C16" s="170"/>
      <c r="D16" s="170"/>
      <c r="E16" s="170"/>
      <c r="F16" s="170"/>
      <c r="G16" s="170"/>
      <c r="H16" s="170"/>
      <c r="I16" s="170"/>
      <c r="J16" s="170"/>
      <c r="K16" s="170"/>
      <c r="L16" s="281">
        <f t="shared" si="1"/>
        <v>0</v>
      </c>
      <c r="M16" s="171"/>
      <c r="N16" s="288"/>
    </row>
    <row r="17" spans="1:14">
      <c r="A17" s="598" t="s">
        <v>699</v>
      </c>
      <c r="B17" s="280" t="s">
        <v>230</v>
      </c>
      <c r="C17" s="289">
        <f>C13+C14</f>
        <v>115989</v>
      </c>
      <c r="D17" s="289">
        <f t="shared" ref="D17:M17" si="2">D13+D14</f>
        <v>0</v>
      </c>
      <c r="E17" s="289">
        <f t="shared" si="2"/>
        <v>26976</v>
      </c>
      <c r="F17" s="289">
        <f t="shared" si="2"/>
        <v>47841</v>
      </c>
      <c r="G17" s="289">
        <f t="shared" si="2"/>
        <v>0</v>
      </c>
      <c r="H17" s="289">
        <f t="shared" si="2"/>
        <v>229586</v>
      </c>
      <c r="I17" s="289">
        <f t="shared" si="2"/>
        <v>40234</v>
      </c>
      <c r="J17" s="289">
        <f t="shared" si="2"/>
        <v>0</v>
      </c>
      <c r="K17" s="289">
        <f t="shared" si="2"/>
        <v>0</v>
      </c>
      <c r="L17" s="281">
        <f t="shared" si="1"/>
        <v>460626</v>
      </c>
      <c r="M17" s="290">
        <f t="shared" si="2"/>
        <v>0</v>
      </c>
      <c r="N17" s="288"/>
    </row>
    <row r="18" spans="1:14">
      <c r="A18" s="598" t="s">
        <v>700</v>
      </c>
      <c r="B18" s="280" t="s">
        <v>231</v>
      </c>
      <c r="C18" s="291"/>
      <c r="D18" s="291"/>
      <c r="E18" s="291"/>
      <c r="F18" s="291"/>
      <c r="G18" s="291"/>
      <c r="H18" s="291"/>
      <c r="I18" s="281">
        <f>+'[3]1-Баланс'!G32</f>
        <v>39119</v>
      </c>
      <c r="J18" s="281">
        <f>+'[3]1-Баланс'!G33</f>
        <v>0</v>
      </c>
      <c r="K18" s="198"/>
      <c r="L18" s="281">
        <f t="shared" si="1"/>
        <v>39119</v>
      </c>
      <c r="M18" s="199"/>
      <c r="N18" s="288"/>
    </row>
    <row r="19" spans="1:14">
      <c r="A19" s="599" t="s">
        <v>701</v>
      </c>
      <c r="B19" s="284" t="s">
        <v>232</v>
      </c>
      <c r="C19" s="285">
        <f>C20+C21</f>
        <v>0</v>
      </c>
      <c r="D19" s="285">
        <f>D20+D21</f>
        <v>0</v>
      </c>
      <c r="E19" s="285">
        <f>E20+E21</f>
        <v>0</v>
      </c>
      <c r="F19" s="285">
        <f t="shared" ref="F19:K19" si="3">F20+F21</f>
        <v>3825</v>
      </c>
      <c r="G19" s="285">
        <f t="shared" si="3"/>
        <v>0</v>
      </c>
      <c r="H19" s="285">
        <f t="shared" si="3"/>
        <v>21495</v>
      </c>
      <c r="I19" s="285">
        <f t="shared" si="3"/>
        <v>-38250</v>
      </c>
      <c r="J19" s="285">
        <f>J20+J21</f>
        <v>0</v>
      </c>
      <c r="K19" s="285">
        <f t="shared" si="3"/>
        <v>0</v>
      </c>
      <c r="L19" s="281">
        <f t="shared" si="1"/>
        <v>-12930</v>
      </c>
      <c r="M19" s="287">
        <f>M20+M21</f>
        <v>0</v>
      </c>
      <c r="N19" s="288"/>
    </row>
    <row r="20" spans="1:14">
      <c r="A20" s="600" t="s">
        <v>702</v>
      </c>
      <c r="B20" s="292" t="s">
        <v>233</v>
      </c>
      <c r="C20" s="170"/>
      <c r="D20" s="170"/>
      <c r="E20" s="170"/>
      <c r="F20" s="170"/>
      <c r="G20" s="170"/>
      <c r="H20" s="170"/>
      <c r="I20" s="170">
        <v>-12930</v>
      </c>
      <c r="J20" s="170"/>
      <c r="K20" s="170"/>
      <c r="L20" s="281">
        <f>SUM(C20:K20)</f>
        <v>-12930</v>
      </c>
      <c r="M20" s="171"/>
      <c r="N20" s="288"/>
    </row>
    <row r="21" spans="1:14">
      <c r="A21" s="600" t="s">
        <v>703</v>
      </c>
      <c r="B21" s="292" t="s">
        <v>234</v>
      </c>
      <c r="C21" s="170"/>
      <c r="D21" s="170"/>
      <c r="E21" s="170"/>
      <c r="F21" s="170">
        <v>3825</v>
      </c>
      <c r="G21" s="170"/>
      <c r="H21" s="170">
        <v>21495</v>
      </c>
      <c r="I21" s="170">
        <v>-25320</v>
      </c>
      <c r="J21" s="170"/>
      <c r="K21" s="170"/>
      <c r="L21" s="281">
        <f t="shared" si="1"/>
        <v>0</v>
      </c>
      <c r="M21" s="171"/>
      <c r="N21" s="288"/>
    </row>
    <row r="22" spans="1:14">
      <c r="A22" s="599" t="s">
        <v>704</v>
      </c>
      <c r="B22" s="284" t="s">
        <v>235</v>
      </c>
      <c r="C22" s="170"/>
      <c r="D22" s="170"/>
      <c r="E22" s="170"/>
      <c r="F22" s="170"/>
      <c r="G22" s="170"/>
      <c r="H22" s="170"/>
      <c r="I22" s="170"/>
      <c r="J22" s="170"/>
      <c r="K22" s="170"/>
      <c r="L22" s="281">
        <f t="shared" si="1"/>
        <v>0</v>
      </c>
      <c r="M22" s="171"/>
      <c r="N22" s="288"/>
    </row>
    <row r="23" spans="1:14">
      <c r="A23" s="599" t="s">
        <v>705</v>
      </c>
      <c r="B23" s="284" t="s">
        <v>236</v>
      </c>
      <c r="C23" s="285">
        <f>C24-C25</f>
        <v>0</v>
      </c>
      <c r="D23" s="285">
        <f t="shared" ref="D23:M23" si="4">D24-D25</f>
        <v>0</v>
      </c>
      <c r="E23" s="285">
        <f t="shared" si="4"/>
        <v>0</v>
      </c>
      <c r="F23" s="285">
        <f t="shared" si="4"/>
        <v>0</v>
      </c>
      <c r="G23" s="285">
        <f t="shared" si="4"/>
        <v>0</v>
      </c>
      <c r="H23" s="285">
        <f t="shared" si="4"/>
        <v>0</v>
      </c>
      <c r="I23" s="285">
        <f t="shared" si="4"/>
        <v>0</v>
      </c>
      <c r="J23" s="285">
        <f t="shared" si="4"/>
        <v>0</v>
      </c>
      <c r="K23" s="285">
        <f t="shared" si="4"/>
        <v>0</v>
      </c>
      <c r="L23" s="281">
        <f t="shared" si="1"/>
        <v>0</v>
      </c>
      <c r="M23" s="287">
        <f t="shared" si="4"/>
        <v>0</v>
      </c>
      <c r="N23" s="288"/>
    </row>
    <row r="24" spans="1:14">
      <c r="A24" s="599" t="s">
        <v>706</v>
      </c>
      <c r="B24" s="284" t="s">
        <v>237</v>
      </c>
      <c r="C24" s="170"/>
      <c r="D24" s="170"/>
      <c r="E24" s="170"/>
      <c r="F24" s="170"/>
      <c r="G24" s="170"/>
      <c r="H24" s="170"/>
      <c r="I24" s="170"/>
      <c r="J24" s="170"/>
      <c r="K24" s="170"/>
      <c r="L24" s="281">
        <f t="shared" si="1"/>
        <v>0</v>
      </c>
      <c r="M24" s="171"/>
      <c r="N24" s="288"/>
    </row>
    <row r="25" spans="1:14">
      <c r="A25" s="599" t="s">
        <v>707</v>
      </c>
      <c r="B25" s="284" t="s">
        <v>238</v>
      </c>
      <c r="C25" s="170"/>
      <c r="D25" s="170"/>
      <c r="E25" s="170"/>
      <c r="F25" s="170"/>
      <c r="G25" s="170"/>
      <c r="H25" s="170"/>
      <c r="I25" s="170"/>
      <c r="J25" s="170"/>
      <c r="K25" s="170"/>
      <c r="L25" s="281">
        <f t="shared" si="1"/>
        <v>0</v>
      </c>
      <c r="M25" s="171"/>
      <c r="N25" s="288"/>
    </row>
    <row r="26" spans="1:14">
      <c r="A26" s="599" t="s">
        <v>708</v>
      </c>
      <c r="B26" s="284" t="s">
        <v>239</v>
      </c>
      <c r="C26" s="285">
        <f>C27-C28</f>
        <v>0</v>
      </c>
      <c r="D26" s="285">
        <f t="shared" ref="D26:M26" si="5">D27-D28</f>
        <v>0</v>
      </c>
      <c r="E26" s="285">
        <f t="shared" si="5"/>
        <v>2034</v>
      </c>
      <c r="F26" s="285">
        <f t="shared" si="5"/>
        <v>0</v>
      </c>
      <c r="G26" s="285">
        <f t="shared" si="5"/>
        <v>0</v>
      </c>
      <c r="H26" s="285">
        <f t="shared" si="5"/>
        <v>0</v>
      </c>
      <c r="I26" s="285">
        <f t="shared" si="5"/>
        <v>0</v>
      </c>
      <c r="J26" s="285">
        <f t="shared" si="5"/>
        <v>0</v>
      </c>
      <c r="K26" s="285">
        <f t="shared" si="5"/>
        <v>0</v>
      </c>
      <c r="L26" s="281">
        <f t="shared" si="1"/>
        <v>2034</v>
      </c>
      <c r="M26" s="287">
        <f t="shared" si="5"/>
        <v>0</v>
      </c>
      <c r="N26" s="288"/>
    </row>
    <row r="27" spans="1:14">
      <c r="A27" s="599" t="s">
        <v>706</v>
      </c>
      <c r="B27" s="284" t="s">
        <v>240</v>
      </c>
      <c r="C27" s="170"/>
      <c r="D27" s="170"/>
      <c r="E27" s="170">
        <v>2034</v>
      </c>
      <c r="F27" s="170"/>
      <c r="G27" s="170"/>
      <c r="H27" s="170"/>
      <c r="I27" s="170"/>
      <c r="J27" s="170"/>
      <c r="K27" s="170"/>
      <c r="L27" s="281">
        <f t="shared" si="1"/>
        <v>2034</v>
      </c>
      <c r="M27" s="171"/>
      <c r="N27" s="288"/>
    </row>
    <row r="28" spans="1:14">
      <c r="A28" s="599" t="s">
        <v>707</v>
      </c>
      <c r="B28" s="284" t="s">
        <v>241</v>
      </c>
      <c r="C28" s="170"/>
      <c r="D28" s="170"/>
      <c r="E28" s="170"/>
      <c r="F28" s="170"/>
      <c r="G28" s="170"/>
      <c r="H28" s="170"/>
      <c r="I28" s="170"/>
      <c r="J28" s="170"/>
      <c r="K28" s="170"/>
      <c r="L28" s="281">
        <f t="shared" si="1"/>
        <v>0</v>
      </c>
      <c r="M28" s="171"/>
      <c r="N28" s="288"/>
    </row>
    <row r="29" spans="1:14">
      <c r="A29" s="599" t="s">
        <v>709</v>
      </c>
      <c r="B29" s="284" t="s">
        <v>242</v>
      </c>
      <c r="C29" s="170"/>
      <c r="D29" s="170"/>
      <c r="E29" s="170"/>
      <c r="F29" s="170"/>
      <c r="G29" s="170"/>
      <c r="H29" s="170"/>
      <c r="I29" s="170"/>
      <c r="J29" s="170"/>
      <c r="K29" s="170"/>
      <c r="L29" s="281">
        <f t="shared" si="1"/>
        <v>0</v>
      </c>
      <c r="M29" s="171"/>
      <c r="N29" s="288"/>
    </row>
    <row r="30" spans="1:14">
      <c r="A30" s="599" t="s">
        <v>710</v>
      </c>
      <c r="B30" s="284" t="s">
        <v>243</v>
      </c>
      <c r="C30" s="170">
        <v>1562</v>
      </c>
      <c r="D30" s="170"/>
      <c r="E30" s="170">
        <v>-28</v>
      </c>
      <c r="F30" s="170"/>
      <c r="G30" s="170"/>
      <c r="H30" s="170"/>
      <c r="I30" s="170">
        <v>-117</v>
      </c>
      <c r="J30" s="170"/>
      <c r="K30" s="170"/>
      <c r="L30" s="281">
        <f t="shared" si="1"/>
        <v>1417</v>
      </c>
      <c r="M30" s="171"/>
      <c r="N30" s="288"/>
    </row>
    <row r="31" spans="1:14">
      <c r="A31" s="598" t="s">
        <v>711</v>
      </c>
      <c r="B31" s="280" t="s">
        <v>244</v>
      </c>
      <c r="C31" s="289">
        <f>C19+C22+C23+C26+C30+C29+C17+C18</f>
        <v>117551</v>
      </c>
      <c r="D31" s="289">
        <f t="shared" ref="D31:M31" si="6">D19+D22+D23+D26+D30+D29+D17+D18</f>
        <v>0</v>
      </c>
      <c r="E31" s="289">
        <f t="shared" si="6"/>
        <v>28982</v>
      </c>
      <c r="F31" s="289">
        <f t="shared" si="6"/>
        <v>51666</v>
      </c>
      <c r="G31" s="289">
        <f t="shared" si="6"/>
        <v>0</v>
      </c>
      <c r="H31" s="289">
        <f t="shared" si="6"/>
        <v>251081</v>
      </c>
      <c r="I31" s="289">
        <f t="shared" si="6"/>
        <v>40986</v>
      </c>
      <c r="J31" s="289">
        <f t="shared" si="6"/>
        <v>0</v>
      </c>
      <c r="K31" s="289">
        <f t="shared" si="6"/>
        <v>0</v>
      </c>
      <c r="L31" s="281">
        <f t="shared" si="1"/>
        <v>490266</v>
      </c>
      <c r="M31" s="290">
        <f t="shared" si="6"/>
        <v>0</v>
      </c>
      <c r="N31" s="283"/>
    </row>
    <row r="32" spans="1:14" ht="25.5">
      <c r="A32" s="599" t="s">
        <v>712</v>
      </c>
      <c r="B32" s="284" t="s">
        <v>245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281">
        <f t="shared" si="1"/>
        <v>0</v>
      </c>
      <c r="M32" s="171"/>
      <c r="N32" s="288"/>
    </row>
    <row r="33" spans="1:14" ht="16.5" thickBot="1">
      <c r="A33" s="599" t="s">
        <v>713</v>
      </c>
      <c r="B33" s="293" t="s">
        <v>246</v>
      </c>
      <c r="C33" s="294"/>
      <c r="D33" s="294"/>
      <c r="E33" s="294"/>
      <c r="F33" s="294"/>
      <c r="G33" s="294"/>
      <c r="H33" s="294"/>
      <c r="I33" s="294"/>
      <c r="J33" s="294"/>
      <c r="K33" s="294"/>
      <c r="L33" s="295">
        <f t="shared" si="1"/>
        <v>0</v>
      </c>
      <c r="M33" s="296"/>
      <c r="N33" s="288"/>
    </row>
    <row r="34" spans="1:14" ht="16.5" thickBot="1">
      <c r="A34" s="598" t="s">
        <v>714</v>
      </c>
      <c r="B34" s="297" t="s">
        <v>247</v>
      </c>
      <c r="C34" s="298">
        <f t="shared" ref="C34:K34" si="7">C31+C32+C33</f>
        <v>117551</v>
      </c>
      <c r="D34" s="298">
        <f t="shared" si="7"/>
        <v>0</v>
      </c>
      <c r="E34" s="298">
        <f t="shared" si="7"/>
        <v>28982</v>
      </c>
      <c r="F34" s="298">
        <f t="shared" si="7"/>
        <v>51666</v>
      </c>
      <c r="G34" s="298">
        <f t="shared" si="7"/>
        <v>0</v>
      </c>
      <c r="H34" s="298">
        <f t="shared" si="7"/>
        <v>251081</v>
      </c>
      <c r="I34" s="298">
        <f t="shared" si="7"/>
        <v>40986</v>
      </c>
      <c r="J34" s="298">
        <f t="shared" si="7"/>
        <v>0</v>
      </c>
      <c r="K34" s="298">
        <f t="shared" si="7"/>
        <v>0</v>
      </c>
      <c r="L34" s="299">
        <f t="shared" si="1"/>
        <v>490266</v>
      </c>
      <c r="M34" s="300">
        <f>M31+M32+M33</f>
        <v>0</v>
      </c>
      <c r="N34" s="288"/>
    </row>
    <row r="35" spans="1:14">
      <c r="A35" s="301"/>
      <c r="B35" s="302"/>
      <c r="C35" s="303"/>
      <c r="D35" s="303"/>
      <c r="E35" s="303"/>
      <c r="F35" s="303"/>
      <c r="G35" s="303"/>
      <c r="H35" s="303"/>
      <c r="I35" s="303"/>
      <c r="J35" s="303"/>
      <c r="K35" s="303"/>
      <c r="L35" s="288"/>
      <c r="M35" s="288"/>
      <c r="N35" s="288"/>
    </row>
    <row r="36" spans="1:14">
      <c r="A36" s="304" t="s">
        <v>716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3"/>
      <c r="L36" s="288"/>
      <c r="M36" s="288"/>
      <c r="N36" s="288"/>
    </row>
    <row r="37" spans="1:14">
      <c r="A37" s="301"/>
      <c r="B37" s="302"/>
      <c r="C37" s="303"/>
      <c r="D37" s="303"/>
      <c r="E37" s="303"/>
      <c r="F37" s="303"/>
      <c r="G37" s="303"/>
      <c r="H37" s="303"/>
      <c r="I37" s="303"/>
      <c r="J37" s="303"/>
      <c r="K37" s="303"/>
      <c r="L37" s="288"/>
      <c r="M37" s="288"/>
      <c r="N37" s="288"/>
    </row>
    <row r="38" spans="1:14">
      <c r="A38" s="540" t="s">
        <v>403</v>
      </c>
      <c r="B38" s="634" t="str">
        <f>Title!B11</f>
        <v>30/10/2017</v>
      </c>
      <c r="C38" s="634"/>
      <c r="D38" s="634"/>
      <c r="E38" s="634"/>
      <c r="F38" s="634"/>
      <c r="G38" s="634"/>
      <c r="H38" s="634"/>
      <c r="M38" s="288"/>
    </row>
    <row r="39" spans="1:14">
      <c r="A39" s="133"/>
      <c r="B39" s="134"/>
      <c r="C39" s="134"/>
      <c r="D39" s="134"/>
      <c r="E39" s="134"/>
      <c r="F39" s="134"/>
      <c r="G39" s="134"/>
      <c r="H39" s="134"/>
      <c r="M39" s="288"/>
    </row>
    <row r="40" spans="1:14">
      <c r="A40" s="137"/>
      <c r="B40" s="635"/>
      <c r="C40" s="635"/>
      <c r="D40" s="635"/>
      <c r="E40" s="635"/>
      <c r="F40" s="130"/>
      <c r="G40" s="131"/>
      <c r="H40" s="51"/>
      <c r="M40" s="288"/>
    </row>
    <row r="41" spans="1:14">
      <c r="A41" s="541" t="s">
        <v>514</v>
      </c>
      <c r="B41" s="540"/>
      <c r="C41" s="206"/>
      <c r="D41" s="206"/>
      <c r="E41" s="151"/>
      <c r="F41" s="151"/>
      <c r="G41" s="208"/>
      <c r="H41" s="208"/>
      <c r="M41" s="288"/>
    </row>
    <row r="42" spans="1:14">
      <c r="A42" s="541"/>
      <c r="B42" s="542" t="s">
        <v>515</v>
      </c>
      <c r="C42" s="206"/>
      <c r="D42" s="206"/>
      <c r="E42" s="151"/>
      <c r="F42" s="151"/>
      <c r="G42" s="208"/>
      <c r="H42" s="208"/>
      <c r="M42" s="288"/>
    </row>
    <row r="43" spans="1:14" ht="15.95" customHeight="1">
      <c r="A43" s="541" t="s">
        <v>516</v>
      </c>
      <c r="B43" s="540"/>
      <c r="C43" s="206"/>
      <c r="D43" s="206"/>
      <c r="E43" s="151"/>
      <c r="F43" s="151"/>
      <c r="G43" s="208"/>
      <c r="H43" s="208"/>
      <c r="M43" s="288"/>
    </row>
    <row r="44" spans="1:14" ht="15.95" customHeight="1">
      <c r="A44" s="540"/>
      <c r="B44" s="542" t="s">
        <v>517</v>
      </c>
      <c r="C44" s="206"/>
      <c r="D44" s="206"/>
      <c r="E44" s="151"/>
      <c r="F44" s="151"/>
      <c r="G44" s="208"/>
      <c r="H44" s="208"/>
      <c r="M44" s="288"/>
    </row>
    <row r="45" spans="1:14" ht="15.95" customHeight="1">
      <c r="A45" s="151"/>
      <c r="B45" s="151"/>
      <c r="C45" s="206"/>
      <c r="D45" s="206"/>
      <c r="E45" s="151"/>
      <c r="F45" s="151"/>
      <c r="G45" s="208"/>
      <c r="H45" s="208"/>
      <c r="M45" s="288"/>
    </row>
    <row r="46" spans="1:14">
      <c r="A46" s="137"/>
      <c r="B46" s="635"/>
      <c r="C46" s="635"/>
      <c r="D46" s="635"/>
      <c r="E46" s="635"/>
      <c r="F46" s="130"/>
      <c r="G46" s="131"/>
      <c r="H46" s="51"/>
      <c r="M46" s="288"/>
    </row>
    <row r="47" spans="1:14">
      <c r="A47" s="137"/>
      <c r="B47" s="635"/>
      <c r="C47" s="635"/>
      <c r="D47" s="635"/>
      <c r="E47" s="635"/>
      <c r="F47" s="130"/>
      <c r="G47" s="131"/>
      <c r="H47" s="51"/>
      <c r="M47" s="288"/>
    </row>
    <row r="48" spans="1:14">
      <c r="A48" s="137"/>
      <c r="B48" s="635"/>
      <c r="C48" s="635"/>
      <c r="D48" s="635"/>
      <c r="E48" s="635"/>
      <c r="F48" s="130"/>
      <c r="G48" s="131"/>
      <c r="H48" s="51"/>
      <c r="M48" s="288"/>
    </row>
    <row r="49" spans="1:13">
      <c r="A49" s="137"/>
      <c r="B49" s="635"/>
      <c r="C49" s="635"/>
      <c r="D49" s="635"/>
      <c r="E49" s="635"/>
      <c r="F49" s="130"/>
      <c r="G49" s="131"/>
      <c r="H49" s="51"/>
      <c r="M49" s="288"/>
    </row>
    <row r="50" spans="1:13">
      <c r="M50" s="288"/>
    </row>
    <row r="51" spans="1:13">
      <c r="M51" s="288"/>
    </row>
    <row r="52" spans="1:13">
      <c r="M52" s="288"/>
    </row>
    <row r="53" spans="1:13">
      <c r="M53" s="288"/>
    </row>
    <row r="54" spans="1:13">
      <c r="M54" s="288"/>
    </row>
    <row r="55" spans="1:13">
      <c r="M55" s="288"/>
    </row>
    <row r="56" spans="1:13">
      <c r="M56" s="288"/>
    </row>
    <row r="57" spans="1:13">
      <c r="M57" s="288"/>
    </row>
    <row r="58" spans="1:13">
      <c r="M58" s="288"/>
    </row>
    <row r="59" spans="1:13">
      <c r="M59" s="288"/>
    </row>
    <row r="60" spans="1:13">
      <c r="M60" s="288"/>
    </row>
    <row r="61" spans="1:13">
      <c r="M61" s="288"/>
    </row>
    <row r="62" spans="1:13">
      <c r="M62" s="288"/>
    </row>
    <row r="63" spans="1:13">
      <c r="M63" s="288"/>
    </row>
    <row r="64" spans="1:13">
      <c r="M64" s="288"/>
    </row>
    <row r="65" spans="13:13" s="258" customFormat="1">
      <c r="M65" s="288"/>
    </row>
    <row r="66" spans="13:13" s="258" customFormat="1">
      <c r="M66" s="288"/>
    </row>
    <row r="67" spans="13:13" s="258" customFormat="1">
      <c r="M67" s="288"/>
    </row>
    <row r="68" spans="13:13" s="258" customFormat="1">
      <c r="M68" s="288"/>
    </row>
    <row r="69" spans="13:13" s="258" customFormat="1">
      <c r="M69" s="288"/>
    </row>
    <row r="70" spans="13:13" s="258" customFormat="1">
      <c r="M70" s="288"/>
    </row>
    <row r="71" spans="13:13" s="258" customFormat="1">
      <c r="M71" s="288"/>
    </row>
    <row r="72" spans="13:13" s="258" customFormat="1">
      <c r="M72" s="288"/>
    </row>
    <row r="73" spans="13:13" s="258" customFormat="1">
      <c r="M73" s="288"/>
    </row>
    <row r="74" spans="13:13" s="258" customFormat="1">
      <c r="M74" s="288"/>
    </row>
    <row r="75" spans="13:13" s="258" customFormat="1">
      <c r="M75" s="288"/>
    </row>
    <row r="76" spans="13:13" s="258" customFormat="1">
      <c r="M76" s="288"/>
    </row>
    <row r="77" spans="13:13" s="258" customFormat="1">
      <c r="M77" s="288"/>
    </row>
    <row r="78" spans="13:13" s="258" customFormat="1">
      <c r="M78" s="288"/>
    </row>
    <row r="79" spans="13:13" s="258" customFormat="1">
      <c r="M79" s="288"/>
    </row>
    <row r="80" spans="13:13" s="258" customFormat="1">
      <c r="M80" s="288"/>
    </row>
    <row r="81" spans="13:13" s="258" customFormat="1">
      <c r="M81" s="288"/>
    </row>
    <row r="82" spans="13:13" s="258" customFormat="1">
      <c r="M82" s="288"/>
    </row>
    <row r="83" spans="13:13" s="258" customFormat="1">
      <c r="M83" s="288"/>
    </row>
    <row r="84" spans="13:13" s="258" customFormat="1">
      <c r="M84" s="288"/>
    </row>
    <row r="85" spans="13:13" s="258" customFormat="1">
      <c r="M85" s="288"/>
    </row>
    <row r="86" spans="13:13" s="258" customFormat="1">
      <c r="M86" s="288"/>
    </row>
    <row r="87" spans="13:13" s="258" customFormat="1">
      <c r="M87" s="288"/>
    </row>
    <row r="88" spans="13:13" s="258" customFormat="1">
      <c r="M88" s="288"/>
    </row>
    <row r="89" spans="13:13" s="258" customFormat="1">
      <c r="M89" s="288"/>
    </row>
    <row r="90" spans="13:13" s="258" customFormat="1">
      <c r="M90" s="288"/>
    </row>
    <row r="91" spans="13:13" s="258" customFormat="1">
      <c r="M91" s="288"/>
    </row>
    <row r="92" spans="13:13" s="258" customFormat="1">
      <c r="M92" s="288"/>
    </row>
    <row r="93" spans="13:13" s="258" customFormat="1">
      <c r="M93" s="288"/>
    </row>
    <row r="94" spans="13:13" s="258" customFormat="1">
      <c r="M94" s="288"/>
    </row>
    <row r="95" spans="13:13" s="258" customFormat="1">
      <c r="M95" s="288"/>
    </row>
    <row r="96" spans="13:13" s="258" customFormat="1">
      <c r="M96" s="288"/>
    </row>
    <row r="97" spans="13:13" s="258" customFormat="1">
      <c r="M97" s="288"/>
    </row>
    <row r="98" spans="13:13" s="258" customFormat="1">
      <c r="M98" s="288"/>
    </row>
    <row r="99" spans="13:13" s="258" customFormat="1">
      <c r="M99" s="288"/>
    </row>
    <row r="100" spans="13:13" s="258" customFormat="1">
      <c r="M100" s="288"/>
    </row>
    <row r="101" spans="13:13" s="258" customFormat="1">
      <c r="M101" s="288"/>
    </row>
    <row r="102" spans="13:13" s="258" customFormat="1">
      <c r="M102" s="288"/>
    </row>
    <row r="103" spans="13:13" s="258" customFormat="1">
      <c r="M103" s="288"/>
    </row>
    <row r="104" spans="13:13" s="258" customFormat="1">
      <c r="M104" s="288"/>
    </row>
    <row r="105" spans="13:13" s="258" customFormat="1">
      <c r="M105" s="288"/>
    </row>
    <row r="106" spans="13:13" s="258" customFormat="1">
      <c r="M106" s="288"/>
    </row>
    <row r="107" spans="13:13" s="258" customFormat="1">
      <c r="M107" s="288"/>
    </row>
    <row r="108" spans="13:13" s="258" customFormat="1">
      <c r="M108" s="288"/>
    </row>
    <row r="109" spans="13:13" s="258" customFormat="1">
      <c r="M109" s="288"/>
    </row>
    <row r="110" spans="13:13" s="258" customFormat="1">
      <c r="M110" s="288"/>
    </row>
    <row r="111" spans="13:13" s="258" customFormat="1">
      <c r="M111" s="288"/>
    </row>
    <row r="112" spans="13:13" s="258" customFormat="1">
      <c r="M112" s="288"/>
    </row>
    <row r="113" spans="13:13" s="258" customFormat="1">
      <c r="M113" s="288"/>
    </row>
    <row r="114" spans="13:13" s="258" customFormat="1">
      <c r="M114" s="288"/>
    </row>
    <row r="115" spans="13:13" s="258" customFormat="1">
      <c r="M115" s="288"/>
    </row>
    <row r="116" spans="13:13" s="258" customFormat="1">
      <c r="M116" s="288"/>
    </row>
    <row r="117" spans="13:13" s="258" customFormat="1">
      <c r="M117" s="288"/>
    </row>
    <row r="118" spans="13:13" s="258" customFormat="1">
      <c r="M118" s="288"/>
    </row>
    <row r="119" spans="13:13" s="258" customFormat="1">
      <c r="M119" s="288"/>
    </row>
    <row r="120" spans="13:13" s="258" customFormat="1">
      <c r="M120" s="288"/>
    </row>
    <row r="121" spans="13:13" s="258" customFormat="1">
      <c r="M121" s="288"/>
    </row>
    <row r="122" spans="13:13" s="258" customFormat="1">
      <c r="M122" s="288"/>
    </row>
    <row r="123" spans="13:13" s="258" customFormat="1">
      <c r="M123" s="288"/>
    </row>
    <row r="124" spans="13:13" s="258" customFormat="1">
      <c r="M124" s="288"/>
    </row>
    <row r="125" spans="13:13" s="258" customFormat="1">
      <c r="M125" s="288"/>
    </row>
    <row r="126" spans="13:13" s="258" customFormat="1">
      <c r="M126" s="288"/>
    </row>
    <row r="127" spans="13:13" s="258" customFormat="1">
      <c r="M127" s="288"/>
    </row>
    <row r="128" spans="13:13" s="258" customFormat="1">
      <c r="M128" s="288"/>
    </row>
    <row r="129" spans="13:13" s="258" customFormat="1">
      <c r="M129" s="288"/>
    </row>
    <row r="130" spans="13:13" s="258" customFormat="1">
      <c r="M130" s="288"/>
    </row>
    <row r="131" spans="13:13" s="258" customFormat="1">
      <c r="M131" s="288"/>
    </row>
    <row r="132" spans="13:13" s="258" customFormat="1">
      <c r="M132" s="288"/>
    </row>
    <row r="133" spans="13:13" s="258" customFormat="1">
      <c r="M133" s="288"/>
    </row>
    <row r="134" spans="13:13" s="258" customFormat="1">
      <c r="M134" s="288"/>
    </row>
    <row r="135" spans="13:13" s="258" customFormat="1">
      <c r="M135" s="288"/>
    </row>
    <row r="136" spans="13:13" s="258" customFormat="1">
      <c r="M136" s="288"/>
    </row>
    <row r="137" spans="13:13" s="258" customFormat="1">
      <c r="M137" s="288"/>
    </row>
    <row r="138" spans="13:13" s="258" customFormat="1">
      <c r="M138" s="288"/>
    </row>
    <row r="139" spans="13:13" s="258" customFormat="1">
      <c r="M139" s="288"/>
    </row>
    <row r="140" spans="13:13" s="258" customFormat="1">
      <c r="M140" s="288"/>
    </row>
    <row r="141" spans="13:13" s="258" customFormat="1">
      <c r="M141" s="288"/>
    </row>
    <row r="142" spans="13:13" s="258" customFormat="1">
      <c r="M142" s="288"/>
    </row>
    <row r="143" spans="13:13" s="258" customFormat="1">
      <c r="M143" s="288"/>
    </row>
    <row r="144" spans="13:13" s="258" customFormat="1">
      <c r="M144" s="288"/>
    </row>
    <row r="145" spans="13:13" s="258" customFormat="1">
      <c r="M145" s="288"/>
    </row>
    <row r="146" spans="13:13" s="258" customFormat="1">
      <c r="M146" s="288"/>
    </row>
    <row r="147" spans="13:13" s="258" customFormat="1">
      <c r="M147" s="288"/>
    </row>
    <row r="148" spans="13:13" s="258" customFormat="1">
      <c r="M148" s="288"/>
    </row>
    <row r="149" spans="13:13" s="258" customFormat="1">
      <c r="M149" s="288"/>
    </row>
    <row r="150" spans="13:13" s="258" customFormat="1">
      <c r="M150" s="288"/>
    </row>
    <row r="151" spans="13:13" s="258" customFormat="1">
      <c r="M151" s="288"/>
    </row>
    <row r="152" spans="13:13" s="258" customFormat="1">
      <c r="M152" s="288"/>
    </row>
    <row r="153" spans="13:13" s="258" customFormat="1">
      <c r="M153" s="288"/>
    </row>
    <row r="154" spans="13:13" s="258" customFormat="1">
      <c r="M154" s="288"/>
    </row>
    <row r="155" spans="13:13" s="258" customFormat="1">
      <c r="M155" s="288"/>
    </row>
    <row r="156" spans="13:13" s="258" customFormat="1">
      <c r="M156" s="288"/>
    </row>
    <row r="157" spans="13:13" s="258" customFormat="1">
      <c r="M157" s="288"/>
    </row>
    <row r="158" spans="13:13" s="258" customFormat="1">
      <c r="M158" s="288"/>
    </row>
    <row r="159" spans="13:13" s="258" customFormat="1">
      <c r="M159" s="288"/>
    </row>
    <row r="160" spans="13:13" s="258" customFormat="1">
      <c r="M160" s="288"/>
    </row>
    <row r="161" spans="13:13" s="258" customFormat="1">
      <c r="M161" s="288"/>
    </row>
    <row r="162" spans="13:13" s="258" customFormat="1">
      <c r="M162" s="288"/>
    </row>
    <row r="163" spans="13:13" s="258" customFormat="1">
      <c r="M163" s="288"/>
    </row>
    <row r="164" spans="13:13" s="258" customFormat="1">
      <c r="M164" s="288"/>
    </row>
    <row r="165" spans="13:13" s="258" customFormat="1">
      <c r="M165" s="288"/>
    </row>
    <row r="166" spans="13:13" s="258" customFormat="1">
      <c r="M166" s="288"/>
    </row>
    <row r="167" spans="13:13" s="258" customFormat="1">
      <c r="M167" s="288"/>
    </row>
    <row r="168" spans="13:13" s="258" customFormat="1">
      <c r="M168" s="288"/>
    </row>
    <row r="169" spans="13:13" s="258" customFormat="1">
      <c r="M169" s="288"/>
    </row>
    <row r="170" spans="13:13" s="258" customFormat="1">
      <c r="M170" s="288"/>
    </row>
    <row r="171" spans="13:13" s="258" customFormat="1">
      <c r="M171" s="288"/>
    </row>
    <row r="172" spans="13:13" s="258" customFormat="1">
      <c r="M172" s="288"/>
    </row>
    <row r="173" spans="13:13" s="258" customFormat="1">
      <c r="M173" s="288"/>
    </row>
    <row r="174" spans="13:13" s="258" customFormat="1">
      <c r="M174" s="288"/>
    </row>
    <row r="175" spans="13:13" s="258" customFormat="1">
      <c r="M175" s="288"/>
    </row>
    <row r="176" spans="13:13" s="258" customFormat="1">
      <c r="M176" s="288"/>
    </row>
    <row r="177" spans="13:13" s="258" customFormat="1">
      <c r="M177" s="288"/>
    </row>
    <row r="178" spans="13:13" s="258" customFormat="1">
      <c r="M178" s="288"/>
    </row>
    <row r="179" spans="13:13" s="258" customFormat="1">
      <c r="M179" s="288"/>
    </row>
    <row r="180" spans="13:13" s="258" customFormat="1">
      <c r="M180" s="288"/>
    </row>
    <row r="181" spans="13:13" s="258" customFormat="1">
      <c r="M181" s="288"/>
    </row>
    <row r="182" spans="13:13" s="258" customFormat="1">
      <c r="M182" s="288"/>
    </row>
    <row r="183" spans="13:13" s="258" customFormat="1">
      <c r="M183" s="288"/>
    </row>
    <row r="184" spans="13:13" s="258" customFormat="1">
      <c r="M184" s="288"/>
    </row>
    <row r="185" spans="13:13" s="258" customFormat="1">
      <c r="M185" s="288"/>
    </row>
    <row r="186" spans="13:13" s="258" customFormat="1">
      <c r="M186" s="288"/>
    </row>
    <row r="187" spans="13:13" s="258" customFormat="1">
      <c r="M187" s="288"/>
    </row>
    <row r="188" spans="13:13" s="258" customFormat="1">
      <c r="M188" s="288"/>
    </row>
    <row r="189" spans="13:13" s="258" customFormat="1">
      <c r="M189" s="288"/>
    </row>
    <row r="190" spans="13:13" s="258" customFormat="1">
      <c r="M190" s="288"/>
    </row>
    <row r="191" spans="13:13" s="258" customFormat="1">
      <c r="M191" s="288"/>
    </row>
    <row r="192" spans="13:13" s="258" customFormat="1">
      <c r="M192" s="288"/>
    </row>
    <row r="193" spans="13:13" s="258" customFormat="1">
      <c r="M193" s="288"/>
    </row>
    <row r="194" spans="13:13" s="258" customFormat="1">
      <c r="M194" s="288"/>
    </row>
    <row r="195" spans="13:13" s="258" customFormat="1">
      <c r="M195" s="288"/>
    </row>
    <row r="196" spans="13:13" s="258" customFormat="1">
      <c r="M196" s="288"/>
    </row>
    <row r="197" spans="13:13" s="258" customFormat="1">
      <c r="M197" s="288"/>
    </row>
    <row r="198" spans="13:13" s="258" customFormat="1">
      <c r="M198" s="288"/>
    </row>
    <row r="199" spans="13:13" s="258" customFormat="1">
      <c r="M199" s="288"/>
    </row>
    <row r="200" spans="13:13" s="258" customFormat="1">
      <c r="M200" s="288"/>
    </row>
    <row r="201" spans="13:13" s="258" customFormat="1">
      <c r="M201" s="288"/>
    </row>
    <row r="202" spans="13:13" s="258" customFormat="1">
      <c r="M202" s="288"/>
    </row>
    <row r="203" spans="13:13" s="258" customFormat="1">
      <c r="M203" s="288"/>
    </row>
    <row r="204" spans="13:13" s="258" customFormat="1">
      <c r="M204" s="288"/>
    </row>
    <row r="205" spans="13:13" s="258" customFormat="1">
      <c r="M205" s="288"/>
    </row>
    <row r="206" spans="13:13" s="258" customFormat="1">
      <c r="M206" s="288"/>
    </row>
    <row r="207" spans="13:13" s="258" customFormat="1">
      <c r="M207" s="288"/>
    </row>
    <row r="208" spans="13:13" s="258" customFormat="1">
      <c r="M208" s="288"/>
    </row>
    <row r="209" spans="13:13" s="258" customFormat="1">
      <c r="M209" s="288"/>
    </row>
    <row r="210" spans="13:13" s="258" customFormat="1">
      <c r="M210" s="288"/>
    </row>
    <row r="211" spans="13:13" s="258" customFormat="1">
      <c r="M211" s="288"/>
    </row>
    <row r="212" spans="13:13" s="258" customFormat="1">
      <c r="M212" s="288"/>
    </row>
    <row r="213" spans="13:13" s="258" customFormat="1">
      <c r="M213" s="288"/>
    </row>
    <row r="214" spans="13:13" s="258" customFormat="1">
      <c r="M214" s="288"/>
    </row>
    <row r="215" spans="13:13" s="258" customFormat="1">
      <c r="M215" s="288"/>
    </row>
    <row r="216" spans="13:13" s="258" customFormat="1">
      <c r="M216" s="288"/>
    </row>
    <row r="217" spans="13:13" s="258" customFormat="1">
      <c r="M217" s="288"/>
    </row>
    <row r="218" spans="13:13" s="258" customFormat="1">
      <c r="M218" s="288"/>
    </row>
    <row r="219" spans="13:13" s="258" customFormat="1">
      <c r="M219" s="288"/>
    </row>
    <row r="220" spans="13:13" s="258" customFormat="1">
      <c r="M220" s="288"/>
    </row>
    <row r="221" spans="13:13" s="258" customFormat="1">
      <c r="M221" s="288"/>
    </row>
    <row r="222" spans="13:13" s="258" customFormat="1">
      <c r="M222" s="288"/>
    </row>
    <row r="223" spans="13:13" s="258" customFormat="1">
      <c r="M223" s="288"/>
    </row>
    <row r="224" spans="13:13" s="258" customFormat="1">
      <c r="M224" s="288"/>
    </row>
    <row r="225" spans="13:13" s="258" customFormat="1">
      <c r="M225" s="288"/>
    </row>
    <row r="226" spans="13:13" s="258" customFormat="1">
      <c r="M226" s="288"/>
    </row>
    <row r="227" spans="13:13" s="258" customFormat="1">
      <c r="M227" s="288"/>
    </row>
    <row r="228" spans="13:13" s="258" customFormat="1">
      <c r="M228" s="288"/>
    </row>
    <row r="229" spans="13:13" s="258" customFormat="1">
      <c r="M229" s="288"/>
    </row>
    <row r="230" spans="13:13" s="258" customFormat="1">
      <c r="M230" s="288"/>
    </row>
    <row r="231" spans="13:13" s="258" customFormat="1">
      <c r="M231" s="288"/>
    </row>
    <row r="232" spans="13:13" s="258" customFormat="1">
      <c r="M232" s="288"/>
    </row>
    <row r="233" spans="13:13" s="258" customFormat="1">
      <c r="M233" s="288"/>
    </row>
    <row r="234" spans="13:13" s="258" customFormat="1">
      <c r="M234" s="288"/>
    </row>
    <row r="235" spans="13:13" s="258" customFormat="1">
      <c r="M235" s="288"/>
    </row>
    <row r="236" spans="13:13" s="258" customFormat="1">
      <c r="M236" s="288"/>
    </row>
    <row r="237" spans="13:13" s="258" customFormat="1">
      <c r="M237" s="288"/>
    </row>
    <row r="238" spans="13:13" s="258" customFormat="1">
      <c r="M238" s="288"/>
    </row>
    <row r="239" spans="13:13" s="258" customFormat="1">
      <c r="M239" s="288"/>
    </row>
    <row r="240" spans="13:13" s="258" customFormat="1">
      <c r="M240" s="288"/>
    </row>
    <row r="241" spans="13:13" s="258" customFormat="1">
      <c r="M241" s="288"/>
    </row>
    <row r="242" spans="13:13" s="258" customFormat="1">
      <c r="M242" s="288"/>
    </row>
    <row r="243" spans="13:13" s="258" customFormat="1">
      <c r="M243" s="288"/>
    </row>
    <row r="244" spans="13:13" s="258" customFormat="1">
      <c r="M244" s="288"/>
    </row>
    <row r="245" spans="13:13" s="258" customFormat="1">
      <c r="M245" s="288"/>
    </row>
    <row r="246" spans="13:13" s="258" customFormat="1">
      <c r="M246" s="288"/>
    </row>
    <row r="247" spans="13:13" s="258" customFormat="1">
      <c r="M247" s="288"/>
    </row>
    <row r="248" spans="13:13" s="258" customFormat="1">
      <c r="M248" s="288"/>
    </row>
    <row r="249" spans="13:13" s="258" customFormat="1">
      <c r="M249" s="288"/>
    </row>
    <row r="250" spans="13:13" s="258" customFormat="1">
      <c r="M250" s="288"/>
    </row>
    <row r="251" spans="13:13" s="258" customFormat="1">
      <c r="M251" s="288"/>
    </row>
    <row r="252" spans="13:13" s="258" customFormat="1">
      <c r="M252" s="288"/>
    </row>
    <row r="253" spans="13:13" s="258" customFormat="1">
      <c r="M253" s="288"/>
    </row>
    <row r="254" spans="13:13" s="258" customFormat="1">
      <c r="M254" s="288"/>
    </row>
    <row r="255" spans="13:13" s="258" customFormat="1">
      <c r="M255" s="288"/>
    </row>
    <row r="256" spans="13:13" s="258" customFormat="1">
      <c r="M256" s="288"/>
    </row>
    <row r="257" spans="13:13" s="258" customFormat="1">
      <c r="M257" s="288"/>
    </row>
    <row r="258" spans="13:13" s="258" customFormat="1">
      <c r="M258" s="288"/>
    </row>
    <row r="259" spans="13:13" s="258" customFormat="1">
      <c r="M259" s="288"/>
    </row>
    <row r="260" spans="13:13" s="258" customFormat="1">
      <c r="M260" s="288"/>
    </row>
    <row r="261" spans="13:13" s="258" customFormat="1">
      <c r="M261" s="288"/>
    </row>
    <row r="262" spans="13:13" s="258" customFormat="1">
      <c r="M262" s="288"/>
    </row>
    <row r="263" spans="13:13" s="258" customFormat="1">
      <c r="M263" s="288"/>
    </row>
    <row r="264" spans="13:13" s="258" customFormat="1">
      <c r="M264" s="288"/>
    </row>
    <row r="265" spans="13:13" s="258" customFormat="1">
      <c r="M265" s="288"/>
    </row>
    <row r="266" spans="13:13" s="258" customFormat="1">
      <c r="M266" s="288"/>
    </row>
    <row r="267" spans="13:13" s="258" customFormat="1">
      <c r="M267" s="288"/>
    </row>
    <row r="268" spans="13:13" s="258" customFormat="1">
      <c r="M268" s="288"/>
    </row>
    <row r="269" spans="13:13" s="258" customFormat="1">
      <c r="M269" s="288"/>
    </row>
    <row r="270" spans="13:13" s="258" customFormat="1">
      <c r="M270" s="288"/>
    </row>
    <row r="271" spans="13:13" s="258" customFormat="1">
      <c r="M271" s="288"/>
    </row>
    <row r="272" spans="13:13" s="258" customFormat="1">
      <c r="M272" s="288"/>
    </row>
    <row r="273" spans="13:13" s="258" customFormat="1">
      <c r="M273" s="288"/>
    </row>
    <row r="274" spans="13:13" s="258" customFormat="1">
      <c r="M274" s="288"/>
    </row>
    <row r="275" spans="13:13" s="258" customFormat="1">
      <c r="M275" s="288"/>
    </row>
    <row r="276" spans="13:13" s="258" customFormat="1">
      <c r="M276" s="288"/>
    </row>
    <row r="277" spans="13:13" s="258" customFormat="1">
      <c r="M277" s="288"/>
    </row>
    <row r="278" spans="13:13" s="258" customFormat="1">
      <c r="M278" s="288"/>
    </row>
    <row r="279" spans="13:13" s="258" customFormat="1">
      <c r="M279" s="288"/>
    </row>
    <row r="280" spans="13:13" s="258" customFormat="1">
      <c r="M280" s="288"/>
    </row>
    <row r="281" spans="13:13" s="258" customFormat="1">
      <c r="M281" s="288"/>
    </row>
    <row r="282" spans="13:13" s="258" customFormat="1">
      <c r="M282" s="288"/>
    </row>
    <row r="283" spans="13:13" s="258" customFormat="1">
      <c r="M283" s="288"/>
    </row>
    <row r="284" spans="13:13" s="258" customFormat="1">
      <c r="M284" s="288"/>
    </row>
    <row r="285" spans="13:13" s="258" customFormat="1">
      <c r="M285" s="288"/>
    </row>
    <row r="286" spans="13:13" s="258" customFormat="1">
      <c r="M286" s="288"/>
    </row>
    <row r="287" spans="13:13" s="258" customFormat="1">
      <c r="M287" s="288"/>
    </row>
    <row r="288" spans="13:13" s="258" customFormat="1">
      <c r="M288" s="288"/>
    </row>
    <row r="289" spans="13:13" s="258" customFormat="1">
      <c r="M289" s="288"/>
    </row>
    <row r="290" spans="13:13" s="258" customFormat="1">
      <c r="M290" s="288"/>
    </row>
    <row r="291" spans="13:13" s="258" customFormat="1">
      <c r="M291" s="288"/>
    </row>
    <row r="292" spans="13:13" s="258" customFormat="1">
      <c r="M292" s="288"/>
    </row>
    <row r="293" spans="13:13" s="258" customFormat="1">
      <c r="M293" s="288"/>
    </row>
    <row r="294" spans="13:13" s="258" customFormat="1">
      <c r="M294" s="288"/>
    </row>
    <row r="295" spans="13:13" s="258" customFormat="1">
      <c r="M295" s="288"/>
    </row>
    <row r="296" spans="13:13" s="258" customFormat="1">
      <c r="M296" s="288"/>
    </row>
    <row r="297" spans="13:13" s="258" customFormat="1">
      <c r="M297" s="288"/>
    </row>
    <row r="298" spans="13:13" s="258" customFormat="1">
      <c r="M298" s="288"/>
    </row>
    <row r="299" spans="13:13" s="258" customFormat="1">
      <c r="M299" s="288"/>
    </row>
    <row r="300" spans="13:13" s="258" customFormat="1">
      <c r="M300" s="288"/>
    </row>
    <row r="301" spans="13:13" s="258" customFormat="1">
      <c r="M301" s="288"/>
    </row>
    <row r="302" spans="13:13" s="258" customFormat="1">
      <c r="M302" s="288"/>
    </row>
    <row r="303" spans="13:13" s="258" customFormat="1">
      <c r="M303" s="288"/>
    </row>
    <row r="304" spans="13:13" s="258" customFormat="1">
      <c r="M304" s="288"/>
    </row>
    <row r="305" spans="13:13" s="258" customFormat="1">
      <c r="M305" s="288"/>
    </row>
    <row r="306" spans="13:13" s="258" customFormat="1">
      <c r="M306" s="288"/>
    </row>
    <row r="307" spans="13:13" s="258" customFormat="1">
      <c r="M307" s="288"/>
    </row>
    <row r="308" spans="13:13" s="258" customFormat="1">
      <c r="M308" s="288"/>
    </row>
    <row r="309" spans="13:13" s="258" customFormat="1">
      <c r="M309" s="288"/>
    </row>
    <row r="310" spans="13:13" s="258" customFormat="1">
      <c r="M310" s="288"/>
    </row>
    <row r="311" spans="13:13" s="258" customFormat="1">
      <c r="M311" s="288"/>
    </row>
    <row r="312" spans="13:13" s="258" customFormat="1">
      <c r="M312" s="288"/>
    </row>
    <row r="313" spans="13:13" s="258" customFormat="1">
      <c r="M313" s="288"/>
    </row>
    <row r="314" spans="13:13" s="258" customFormat="1">
      <c r="M314" s="288"/>
    </row>
    <row r="315" spans="13:13" s="258" customFormat="1">
      <c r="M315" s="288"/>
    </row>
    <row r="316" spans="13:13" s="258" customFormat="1">
      <c r="M316" s="288"/>
    </row>
    <row r="317" spans="13:13" s="258" customFormat="1">
      <c r="M317" s="288"/>
    </row>
    <row r="318" spans="13:13" s="258" customFormat="1">
      <c r="M318" s="288"/>
    </row>
    <row r="319" spans="13:13" s="258" customFormat="1">
      <c r="M319" s="288"/>
    </row>
    <row r="320" spans="13:13" s="258" customFormat="1">
      <c r="M320" s="288"/>
    </row>
    <row r="321" spans="13:13" s="258" customFormat="1">
      <c r="M321" s="288"/>
    </row>
    <row r="322" spans="13:13" s="258" customFormat="1">
      <c r="M322" s="288"/>
    </row>
    <row r="323" spans="13:13" s="258" customFormat="1">
      <c r="M323" s="288"/>
    </row>
    <row r="324" spans="13:13" s="258" customFormat="1">
      <c r="M324" s="288"/>
    </row>
    <row r="325" spans="13:13" s="258" customFormat="1">
      <c r="M325" s="288"/>
    </row>
    <row r="326" spans="13:13" s="258" customFormat="1">
      <c r="M326" s="288"/>
    </row>
    <row r="327" spans="13:13" s="258" customFormat="1">
      <c r="M327" s="288"/>
    </row>
    <row r="328" spans="13:13" s="258" customFormat="1">
      <c r="M328" s="288"/>
    </row>
    <row r="329" spans="13:13" s="258" customFormat="1">
      <c r="M329" s="288"/>
    </row>
    <row r="330" spans="13:13" s="258" customFormat="1">
      <c r="M330" s="288"/>
    </row>
    <row r="331" spans="13:13" s="258" customFormat="1">
      <c r="M331" s="288"/>
    </row>
    <row r="332" spans="13:13" s="258" customFormat="1">
      <c r="M332" s="288"/>
    </row>
    <row r="333" spans="13:13" s="258" customFormat="1">
      <c r="M333" s="288"/>
    </row>
    <row r="334" spans="13:13" s="258" customFormat="1">
      <c r="M334" s="288"/>
    </row>
    <row r="335" spans="13:13" s="258" customFormat="1">
      <c r="M335" s="288"/>
    </row>
    <row r="336" spans="13:13" s="258" customFormat="1">
      <c r="M336" s="288"/>
    </row>
    <row r="337" spans="13:13" s="258" customFormat="1">
      <c r="M337" s="288"/>
    </row>
    <row r="338" spans="13:13" s="258" customFormat="1">
      <c r="M338" s="288"/>
    </row>
    <row r="339" spans="13:13" s="258" customFormat="1">
      <c r="M339" s="288"/>
    </row>
    <row r="340" spans="13:13" s="258" customFormat="1">
      <c r="M340" s="288"/>
    </row>
    <row r="341" spans="13:13" s="258" customFormat="1">
      <c r="M341" s="288"/>
    </row>
    <row r="342" spans="13:13" s="258" customFormat="1">
      <c r="M342" s="288"/>
    </row>
    <row r="343" spans="13:13" s="258" customFormat="1">
      <c r="M343" s="288"/>
    </row>
    <row r="344" spans="13:13" s="258" customFormat="1">
      <c r="M344" s="288"/>
    </row>
    <row r="345" spans="13:13" s="258" customFormat="1">
      <c r="M345" s="288"/>
    </row>
    <row r="346" spans="13:13" s="258" customFormat="1">
      <c r="M346" s="288"/>
    </row>
    <row r="347" spans="13:13" s="258" customFormat="1">
      <c r="M347" s="288"/>
    </row>
    <row r="348" spans="13:13" s="258" customFormat="1">
      <c r="M348" s="288"/>
    </row>
    <row r="349" spans="13:13" s="258" customFormat="1">
      <c r="M349" s="288"/>
    </row>
    <row r="350" spans="13:13" s="258" customFormat="1">
      <c r="M350" s="288"/>
    </row>
    <row r="351" spans="13:13" s="258" customFormat="1">
      <c r="M351" s="288"/>
    </row>
    <row r="352" spans="13:13" s="258" customFormat="1">
      <c r="M352" s="288"/>
    </row>
    <row r="353" spans="13:13" s="258" customFormat="1">
      <c r="M353" s="288"/>
    </row>
    <row r="354" spans="13:13" s="258" customFormat="1">
      <c r="M354" s="288"/>
    </row>
    <row r="355" spans="13:13" s="258" customFormat="1">
      <c r="M355" s="288"/>
    </row>
    <row r="356" spans="13:13" s="258" customFormat="1">
      <c r="M356" s="288"/>
    </row>
    <row r="357" spans="13:13" s="258" customFormat="1">
      <c r="M357" s="288"/>
    </row>
    <row r="358" spans="13:13" s="258" customFormat="1">
      <c r="M358" s="288"/>
    </row>
    <row r="359" spans="13:13" s="258" customFormat="1">
      <c r="M359" s="288"/>
    </row>
    <row r="360" spans="13:13" s="258" customFormat="1">
      <c r="M360" s="288"/>
    </row>
    <row r="361" spans="13:13" s="258" customFormat="1">
      <c r="M361" s="288"/>
    </row>
    <row r="362" spans="13:13" s="258" customFormat="1">
      <c r="M362" s="288"/>
    </row>
    <row r="363" spans="13:13" s="258" customFormat="1">
      <c r="M363" s="288"/>
    </row>
    <row r="364" spans="13:13" s="258" customFormat="1">
      <c r="M364" s="288"/>
    </row>
    <row r="365" spans="13:13" s="258" customFormat="1">
      <c r="M365" s="288"/>
    </row>
    <row r="366" spans="13:13" s="258" customFormat="1">
      <c r="M366" s="288"/>
    </row>
    <row r="367" spans="13:13" s="258" customFormat="1">
      <c r="M367" s="288"/>
    </row>
    <row r="368" spans="13:13" s="258" customFormat="1">
      <c r="M368" s="288"/>
    </row>
    <row r="369" spans="13:13" s="258" customFormat="1">
      <c r="M369" s="288"/>
    </row>
    <row r="370" spans="13:13" s="258" customFormat="1">
      <c r="M370" s="288"/>
    </row>
    <row r="371" spans="13:13" s="258" customFormat="1">
      <c r="M371" s="288"/>
    </row>
    <row r="372" spans="13:13" s="258" customFormat="1">
      <c r="M372" s="288"/>
    </row>
    <row r="373" spans="13:13" s="258" customFormat="1">
      <c r="M373" s="288"/>
    </row>
    <row r="374" spans="13:13" s="258" customFormat="1">
      <c r="M374" s="288"/>
    </row>
    <row r="375" spans="13:13" s="258" customFormat="1">
      <c r="M375" s="288"/>
    </row>
    <row r="376" spans="13:13" s="258" customFormat="1">
      <c r="M376" s="288"/>
    </row>
    <row r="377" spans="13:13" s="258" customFormat="1">
      <c r="M377" s="288"/>
    </row>
    <row r="378" spans="13:13" s="258" customFormat="1">
      <c r="M378" s="288"/>
    </row>
    <row r="379" spans="13:13" s="258" customFormat="1">
      <c r="M379" s="288"/>
    </row>
    <row r="380" spans="13:13" s="258" customFormat="1">
      <c r="M380" s="288"/>
    </row>
    <row r="381" spans="13:13" s="258" customFormat="1">
      <c r="M381" s="288"/>
    </row>
    <row r="382" spans="13:13" s="258" customFormat="1">
      <c r="M382" s="288"/>
    </row>
    <row r="383" spans="13:13" s="258" customFormat="1">
      <c r="M383" s="288"/>
    </row>
    <row r="384" spans="13:13" s="258" customFormat="1">
      <c r="M384" s="288"/>
    </row>
    <row r="385" spans="13:13" s="258" customFormat="1">
      <c r="M385" s="288"/>
    </row>
    <row r="386" spans="13:13" s="258" customFormat="1">
      <c r="M386" s="288"/>
    </row>
    <row r="387" spans="13:13" s="258" customFormat="1">
      <c r="M387" s="288"/>
    </row>
    <row r="388" spans="13:13" s="258" customFormat="1">
      <c r="M388" s="288"/>
    </row>
    <row r="389" spans="13:13" s="258" customFormat="1">
      <c r="M389" s="288"/>
    </row>
    <row r="390" spans="13:13" s="258" customFormat="1">
      <c r="M390" s="288"/>
    </row>
    <row r="391" spans="13:13" s="258" customFormat="1">
      <c r="M391" s="288"/>
    </row>
    <row r="392" spans="13:13" s="258" customFormat="1">
      <c r="M392" s="288"/>
    </row>
    <row r="393" spans="13:13" s="258" customFormat="1">
      <c r="M393" s="288"/>
    </row>
    <row r="394" spans="13:13" s="258" customFormat="1">
      <c r="M394" s="288"/>
    </row>
    <row r="395" spans="13:13" s="258" customFormat="1">
      <c r="M395" s="288"/>
    </row>
    <row r="396" spans="13:13" s="258" customFormat="1">
      <c r="M396" s="288"/>
    </row>
    <row r="397" spans="13:13" s="258" customFormat="1">
      <c r="M397" s="288"/>
    </row>
    <row r="398" spans="13:13" s="258" customFormat="1">
      <c r="M398" s="288"/>
    </row>
    <row r="399" spans="13:13" s="258" customFormat="1">
      <c r="M399" s="288"/>
    </row>
    <row r="400" spans="13:13" s="258" customFormat="1">
      <c r="M400" s="288"/>
    </row>
    <row r="401" spans="13:13" s="258" customFormat="1">
      <c r="M401" s="288"/>
    </row>
    <row r="402" spans="13:13" s="258" customFormat="1">
      <c r="M402" s="288"/>
    </row>
    <row r="403" spans="13:13" s="258" customFormat="1">
      <c r="M403" s="288"/>
    </row>
    <row r="404" spans="13:13" s="258" customFormat="1">
      <c r="M404" s="288"/>
    </row>
    <row r="405" spans="13:13" s="258" customFormat="1">
      <c r="M405" s="288"/>
    </row>
    <row r="406" spans="13:13" s="258" customFormat="1">
      <c r="M406" s="288"/>
    </row>
    <row r="407" spans="13:13" s="258" customFormat="1">
      <c r="M407" s="288"/>
    </row>
    <row r="408" spans="13:13" s="258" customFormat="1">
      <c r="M408" s="288"/>
    </row>
    <row r="409" spans="13:13" s="258" customFormat="1">
      <c r="M409" s="288"/>
    </row>
    <row r="410" spans="13:13" s="258" customFormat="1">
      <c r="M410" s="288"/>
    </row>
    <row r="411" spans="13:13" s="258" customFormat="1">
      <c r="M411" s="288"/>
    </row>
    <row r="412" spans="13:13" s="258" customFormat="1">
      <c r="M412" s="288"/>
    </row>
    <row r="413" spans="13:13" s="258" customFormat="1">
      <c r="M413" s="288"/>
    </row>
    <row r="414" spans="13:13" s="258" customFormat="1">
      <c r="M414" s="288"/>
    </row>
    <row r="415" spans="13:13" s="258" customFormat="1">
      <c r="M415" s="288"/>
    </row>
    <row r="416" spans="13:13" s="258" customFormat="1">
      <c r="M416" s="288"/>
    </row>
    <row r="417" spans="13:13" s="258" customFormat="1">
      <c r="M417" s="288"/>
    </row>
    <row r="418" spans="13:13" s="258" customFormat="1">
      <c r="M418" s="288"/>
    </row>
    <row r="419" spans="13:13" s="258" customFormat="1">
      <c r="M419" s="288"/>
    </row>
    <row r="420" spans="13:13" s="258" customFormat="1">
      <c r="M420" s="288"/>
    </row>
    <row r="421" spans="13:13" s="258" customFormat="1">
      <c r="M421" s="288"/>
    </row>
    <row r="422" spans="13:13" s="258" customFormat="1">
      <c r="M422" s="288"/>
    </row>
    <row r="423" spans="13:13" s="258" customFormat="1">
      <c r="M423" s="288"/>
    </row>
    <row r="424" spans="13:13" s="258" customFormat="1">
      <c r="M424" s="288"/>
    </row>
    <row r="425" spans="13:13" s="258" customFormat="1">
      <c r="M425" s="288"/>
    </row>
    <row r="426" spans="13:13" s="258" customFormat="1">
      <c r="M426" s="288"/>
    </row>
    <row r="427" spans="13:13" s="258" customFormat="1">
      <c r="M427" s="288"/>
    </row>
    <row r="428" spans="13:13" s="258" customFormat="1">
      <c r="M428" s="288"/>
    </row>
    <row r="429" spans="13:13" s="258" customFormat="1">
      <c r="M429" s="288"/>
    </row>
    <row r="430" spans="13:13" s="258" customFormat="1">
      <c r="M430" s="288"/>
    </row>
    <row r="431" spans="13:13" s="258" customFormat="1">
      <c r="M431" s="288"/>
    </row>
    <row r="432" spans="13:13" s="258" customFormat="1">
      <c r="M432" s="288"/>
    </row>
    <row r="433" spans="13:13" s="258" customFormat="1">
      <c r="M433" s="288"/>
    </row>
    <row r="434" spans="13:13" s="258" customFormat="1">
      <c r="M434" s="288"/>
    </row>
    <row r="435" spans="13:13" s="258" customFormat="1">
      <c r="M435" s="288"/>
    </row>
    <row r="436" spans="13:13" s="258" customFormat="1">
      <c r="M436" s="288"/>
    </row>
    <row r="437" spans="13:13" s="258" customFormat="1">
      <c r="M437" s="288"/>
    </row>
    <row r="438" spans="13:13" s="258" customFormat="1">
      <c r="M438" s="288"/>
    </row>
    <row r="439" spans="13:13" s="258" customFormat="1">
      <c r="M439" s="288"/>
    </row>
    <row r="440" spans="13:13" s="258" customFormat="1">
      <c r="M440" s="288"/>
    </row>
    <row r="441" spans="13:13" s="258" customFormat="1">
      <c r="M441" s="288"/>
    </row>
    <row r="442" spans="13:13" s="258" customFormat="1">
      <c r="M442" s="288"/>
    </row>
    <row r="443" spans="13:13" s="258" customFormat="1">
      <c r="M443" s="288"/>
    </row>
    <row r="444" spans="13:13" s="258" customFormat="1">
      <c r="M444" s="288"/>
    </row>
    <row r="445" spans="13:13" s="258" customFormat="1">
      <c r="M445" s="288"/>
    </row>
    <row r="446" spans="13:13" s="258" customFormat="1">
      <c r="M446" s="288"/>
    </row>
    <row r="447" spans="13:13" s="258" customFormat="1">
      <c r="M447" s="288"/>
    </row>
    <row r="448" spans="13:13" s="258" customFormat="1">
      <c r="M448" s="288"/>
    </row>
    <row r="449" spans="13:13" s="258" customFormat="1">
      <c r="M449" s="288"/>
    </row>
    <row r="450" spans="13:13" s="258" customFormat="1">
      <c r="M450" s="288"/>
    </row>
    <row r="451" spans="13:13" s="258" customFormat="1">
      <c r="M451" s="288"/>
    </row>
    <row r="452" spans="13:13" s="258" customFormat="1">
      <c r="M452" s="288"/>
    </row>
    <row r="453" spans="13:13" s="258" customFormat="1">
      <c r="M453" s="288"/>
    </row>
    <row r="454" spans="13:13" s="258" customFormat="1">
      <c r="M454" s="288"/>
    </row>
    <row r="455" spans="13:13" s="258" customFormat="1">
      <c r="M455" s="288"/>
    </row>
    <row r="456" spans="13:13" s="258" customFormat="1">
      <c r="M456" s="288"/>
    </row>
    <row r="457" spans="13:13" s="258" customFormat="1">
      <c r="M457" s="288"/>
    </row>
    <row r="458" spans="13:13" s="258" customFormat="1">
      <c r="M458" s="288"/>
    </row>
    <row r="459" spans="13:13" s="258" customFormat="1">
      <c r="M459" s="288"/>
    </row>
    <row r="460" spans="13:13" s="258" customFormat="1">
      <c r="M460" s="288"/>
    </row>
    <row r="461" spans="13:13" s="258" customFormat="1">
      <c r="M461" s="288"/>
    </row>
    <row r="462" spans="13:13" s="258" customFormat="1">
      <c r="M462" s="288"/>
    </row>
    <row r="463" spans="13:13" s="258" customFormat="1">
      <c r="M463" s="288"/>
    </row>
    <row r="464" spans="13:13" s="258" customFormat="1">
      <c r="M464" s="288"/>
    </row>
    <row r="465" spans="13:13" s="258" customFormat="1">
      <c r="M465" s="288"/>
    </row>
    <row r="466" spans="13:13" s="258" customFormat="1">
      <c r="M466" s="288"/>
    </row>
    <row r="467" spans="13:13" s="258" customFormat="1">
      <c r="M467" s="288"/>
    </row>
    <row r="468" spans="13:13" s="258" customFormat="1">
      <c r="M468" s="288"/>
    </row>
    <row r="469" spans="13:13" s="258" customFormat="1">
      <c r="M469" s="288"/>
    </row>
    <row r="470" spans="13:13" s="258" customFormat="1">
      <c r="M470" s="288"/>
    </row>
    <row r="471" spans="13:13" s="258" customFormat="1">
      <c r="M471" s="288"/>
    </row>
    <row r="472" spans="13:13" s="258" customFormat="1">
      <c r="M472" s="288"/>
    </row>
    <row r="473" spans="13:13" s="258" customFormat="1">
      <c r="M473" s="288"/>
    </row>
    <row r="474" spans="13:13" s="258" customFormat="1">
      <c r="M474" s="288"/>
    </row>
    <row r="475" spans="13:13" s="258" customFormat="1">
      <c r="M475" s="288"/>
    </row>
    <row r="476" spans="13:13" s="258" customFormat="1">
      <c r="M476" s="288"/>
    </row>
    <row r="477" spans="13:13" s="258" customFormat="1">
      <c r="M477" s="288"/>
    </row>
    <row r="478" spans="13:13" s="258" customFormat="1">
      <c r="M478" s="288"/>
    </row>
    <row r="479" spans="13:13" s="258" customFormat="1">
      <c r="M479" s="288"/>
    </row>
    <row r="480" spans="13:13" s="258" customFormat="1">
      <c r="M480" s="288"/>
    </row>
    <row r="481" spans="13:13" s="258" customFormat="1">
      <c r="M481" s="288"/>
    </row>
    <row r="482" spans="13:13" s="258" customFormat="1">
      <c r="M482" s="288"/>
    </row>
    <row r="483" spans="13:13" s="258" customFormat="1">
      <c r="M483" s="288"/>
    </row>
    <row r="484" spans="13:13" s="258" customFormat="1">
      <c r="M484" s="288"/>
    </row>
    <row r="485" spans="13:13" s="258" customFormat="1">
      <c r="M485" s="288"/>
    </row>
    <row r="486" spans="13:13" s="258" customFormat="1">
      <c r="M486" s="288"/>
    </row>
    <row r="487" spans="13:13" s="258" customFormat="1">
      <c r="M487" s="288"/>
    </row>
    <row r="488" spans="13:13" s="258" customFormat="1">
      <c r="M488" s="288"/>
    </row>
    <row r="489" spans="13:13" s="258" customFormat="1">
      <c r="M489" s="288"/>
    </row>
    <row r="490" spans="13:13" s="258" customFormat="1">
      <c r="M490" s="288"/>
    </row>
    <row r="491" spans="13:13" s="258" customFormat="1">
      <c r="M491" s="288"/>
    </row>
    <row r="492" spans="13:13" s="258" customFormat="1">
      <c r="M492" s="288"/>
    </row>
    <row r="493" spans="13:13" s="258" customFormat="1">
      <c r="M493" s="288"/>
    </row>
    <row r="494" spans="13:13" s="258" customFormat="1">
      <c r="M494" s="288"/>
    </row>
    <row r="495" spans="13:13" s="258" customFormat="1">
      <c r="M495" s="288"/>
    </row>
    <row r="496" spans="13:13" s="258" customFormat="1">
      <c r="M496" s="288"/>
    </row>
    <row r="497" spans="13:13" s="258" customFormat="1">
      <c r="M497" s="288"/>
    </row>
    <row r="498" spans="13:13" s="258" customFormat="1">
      <c r="M498" s="288"/>
    </row>
    <row r="499" spans="13:13" s="258" customFormat="1">
      <c r="M499" s="288"/>
    </row>
    <row r="500" spans="13:13" s="258" customFormat="1">
      <c r="M500" s="288"/>
    </row>
    <row r="501" spans="13:13" s="258" customFormat="1">
      <c r="M501" s="288"/>
    </row>
    <row r="502" spans="13:13" s="258" customFormat="1">
      <c r="M502" s="288"/>
    </row>
    <row r="503" spans="13:13" s="258" customFormat="1">
      <c r="M503" s="288"/>
    </row>
    <row r="504" spans="13:13" s="258" customFormat="1">
      <c r="M504" s="288"/>
    </row>
    <row r="505" spans="13:13" s="258" customFormat="1">
      <c r="M505" s="288"/>
    </row>
    <row r="506" spans="13:13" s="258" customFormat="1">
      <c r="M506" s="288"/>
    </row>
    <row r="507" spans="13:13" s="258" customFormat="1">
      <c r="M507" s="288"/>
    </row>
    <row r="508" spans="13:13" s="258" customFormat="1">
      <c r="M508" s="288"/>
    </row>
    <row r="509" spans="13:13" s="258" customFormat="1">
      <c r="M509" s="288"/>
    </row>
    <row r="510" spans="13:13" s="258" customFormat="1">
      <c r="M510" s="288"/>
    </row>
    <row r="511" spans="13:13" s="258" customFormat="1">
      <c r="M511" s="288"/>
    </row>
    <row r="512" spans="13:13" s="258" customFormat="1">
      <c r="M512" s="288"/>
    </row>
    <row r="513" spans="13:13" s="258" customFormat="1">
      <c r="M513" s="288"/>
    </row>
    <row r="514" spans="13:13" s="258" customFormat="1">
      <c r="M514" s="288"/>
    </row>
    <row r="515" spans="13:13" s="258" customFormat="1">
      <c r="M515" s="288"/>
    </row>
    <row r="516" spans="13:13" s="258" customFormat="1">
      <c r="M516" s="288"/>
    </row>
    <row r="517" spans="13:13" s="258" customFormat="1">
      <c r="M517" s="288"/>
    </row>
    <row r="518" spans="13:13" s="258" customFormat="1">
      <c r="M518" s="288"/>
    </row>
    <row r="519" spans="13:13" s="258" customFormat="1">
      <c r="M519" s="288"/>
    </row>
    <row r="520" spans="13:13" s="258" customFormat="1">
      <c r="M520" s="288"/>
    </row>
    <row r="521" spans="13:13" s="258" customFormat="1">
      <c r="M521" s="288"/>
    </row>
    <row r="522" spans="13:13" s="258" customFormat="1">
      <c r="M522" s="288"/>
    </row>
    <row r="523" spans="13:13" s="258" customFormat="1">
      <c r="M523" s="288"/>
    </row>
    <row r="524" spans="13:13" s="258" customFormat="1">
      <c r="M524" s="288"/>
    </row>
    <row r="525" spans="13:13" s="258" customFormat="1">
      <c r="M525" s="288"/>
    </row>
    <row r="526" spans="13:13" s="258" customFormat="1">
      <c r="M526" s="288"/>
    </row>
    <row r="527" spans="13:13" s="258" customFormat="1">
      <c r="M527" s="288"/>
    </row>
    <row r="528" spans="13:13" s="258" customFormat="1">
      <c r="M528" s="288"/>
    </row>
    <row r="529" spans="13:13" s="258" customFormat="1">
      <c r="M529" s="288"/>
    </row>
    <row r="530" spans="13:13" s="258" customFormat="1">
      <c r="M530" s="288"/>
    </row>
    <row r="531" spans="13:13" s="258" customFormat="1">
      <c r="M531" s="288"/>
    </row>
    <row r="532" spans="13:13" s="258" customFormat="1">
      <c r="M532" s="288"/>
    </row>
    <row r="533" spans="13:13" s="258" customFormat="1">
      <c r="M533" s="288"/>
    </row>
    <row r="534" spans="13:13" s="258" customFormat="1">
      <c r="M534" s="288"/>
    </row>
    <row r="535" spans="13:13" s="258" customFormat="1">
      <c r="M535" s="288"/>
    </row>
  </sheetData>
  <mergeCells count="8">
    <mergeCell ref="B46:E46"/>
    <mergeCell ref="B47:E47"/>
    <mergeCell ref="B48:E48"/>
    <mergeCell ref="B49:E49"/>
    <mergeCell ref="B1:N1"/>
    <mergeCell ref="A2:D2"/>
    <mergeCell ref="B40:E40"/>
    <mergeCell ref="B38:H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opLeftCell="A3" workbookViewId="0">
      <selection activeCell="C12" sqref="C12:F27"/>
    </sheetView>
  </sheetViews>
  <sheetFormatPr defaultColWidth="10.625" defaultRowHeight="15.75"/>
  <cols>
    <col min="1" max="1" width="60.625" style="310" customWidth="1"/>
    <col min="2" max="2" width="10.625" style="348" customWidth="1"/>
    <col min="3" max="3" width="17.625" style="310" customWidth="1"/>
    <col min="4" max="4" width="19.625" style="310" customWidth="1"/>
    <col min="5" max="6" width="21.625" style="310" customWidth="1"/>
    <col min="7" max="16384" width="10.625" style="310"/>
  </cols>
  <sheetData>
    <row r="1" spans="1:15">
      <c r="A1" s="37" t="s">
        <v>718</v>
      </c>
      <c r="B1" s="308"/>
      <c r="C1" s="255"/>
      <c r="D1" s="30"/>
      <c r="E1" s="309"/>
    </row>
    <row r="2" spans="1:15">
      <c r="B2" s="311"/>
      <c r="C2" s="312"/>
      <c r="D2" s="210"/>
      <c r="E2" s="313"/>
    </row>
    <row r="3" spans="1:15">
      <c r="A3" s="33" t="s">
        <v>717</v>
      </c>
      <c r="B3" s="308"/>
      <c r="C3" s="255"/>
      <c r="D3" s="314"/>
      <c r="E3" s="313"/>
    </row>
    <row r="4" spans="1:15">
      <c r="A4" s="30"/>
      <c r="B4" s="315"/>
      <c r="C4" s="316"/>
      <c r="D4" s="314"/>
    </row>
    <row r="5" spans="1:15">
      <c r="A5" s="41" t="s">
        <v>427</v>
      </c>
      <c r="B5" s="30"/>
      <c r="C5" s="317"/>
      <c r="D5" s="317"/>
      <c r="E5" s="318"/>
      <c r="F5" s="319"/>
    </row>
    <row r="6" spans="1:15">
      <c r="A6" s="143" t="s">
        <v>428</v>
      </c>
      <c r="B6" s="31"/>
      <c r="E6" s="318"/>
      <c r="F6" s="320"/>
    </row>
    <row r="7" spans="1:15">
      <c r="A7" s="633" t="str">
        <f>Title!B10</f>
        <v>30/09/2017</v>
      </c>
      <c r="B7" s="31"/>
      <c r="E7" s="321"/>
      <c r="F7" s="48" t="s">
        <v>7</v>
      </c>
    </row>
    <row r="8" spans="1:15" s="325" customFormat="1" ht="47.25">
      <c r="A8" s="322" t="s">
        <v>719</v>
      </c>
      <c r="B8" s="323" t="s">
        <v>720</v>
      </c>
      <c r="C8" s="322" t="s">
        <v>721</v>
      </c>
      <c r="D8" s="322" t="s">
        <v>722</v>
      </c>
      <c r="E8" s="322" t="s">
        <v>723</v>
      </c>
      <c r="F8" s="322" t="s">
        <v>724</v>
      </c>
      <c r="G8" s="324"/>
      <c r="H8" s="324"/>
      <c r="I8" s="324"/>
      <c r="J8" s="324"/>
      <c r="K8" s="324"/>
      <c r="L8" s="324"/>
      <c r="M8" s="324"/>
      <c r="N8" s="324"/>
      <c r="O8" s="324"/>
    </row>
    <row r="9" spans="1:15" s="325" customFormat="1">
      <c r="A9" s="326" t="s">
        <v>9</v>
      </c>
      <c r="B9" s="327" t="s">
        <v>10</v>
      </c>
      <c r="C9" s="326">
        <v>1</v>
      </c>
      <c r="D9" s="326">
        <v>2</v>
      </c>
      <c r="E9" s="326">
        <v>3</v>
      </c>
      <c r="F9" s="326">
        <v>4</v>
      </c>
    </row>
    <row r="10" spans="1:15">
      <c r="A10" s="328" t="s">
        <v>725</v>
      </c>
      <c r="B10" s="329"/>
      <c r="C10" s="330"/>
      <c r="D10" s="330"/>
      <c r="E10" s="330"/>
      <c r="F10" s="330"/>
    </row>
    <row r="11" spans="1:15">
      <c r="A11" s="331" t="s">
        <v>726</v>
      </c>
      <c r="B11" s="323"/>
      <c r="C11" s="330"/>
      <c r="D11" s="330"/>
      <c r="E11" s="330"/>
      <c r="F11" s="330"/>
    </row>
    <row r="12" spans="1:15">
      <c r="A12" s="332" t="s">
        <v>727</v>
      </c>
      <c r="B12" s="333"/>
      <c r="C12" s="334">
        <v>29998</v>
      </c>
      <c r="D12" s="334">
        <v>72.63</v>
      </c>
      <c r="E12" s="334">
        <f>+C12</f>
        <v>29998</v>
      </c>
      <c r="F12" s="335">
        <f>C12-E12</f>
        <v>0</v>
      </c>
    </row>
    <row r="13" spans="1:15">
      <c r="A13" s="332" t="s">
        <v>728</v>
      </c>
      <c r="B13" s="333"/>
      <c r="C13" s="334">
        <v>32218</v>
      </c>
      <c r="D13" s="334">
        <v>98.77</v>
      </c>
      <c r="E13" s="334">
        <f>+C13</f>
        <v>32218</v>
      </c>
      <c r="F13" s="335">
        <f t="shared" ref="F13:F26" si="0">C13-E13</f>
        <v>0</v>
      </c>
    </row>
    <row r="14" spans="1:15">
      <c r="A14" s="332" t="s">
        <v>729</v>
      </c>
      <c r="B14" s="333"/>
      <c r="C14" s="334">
        <v>8384</v>
      </c>
      <c r="D14" s="334">
        <v>97.15</v>
      </c>
      <c r="E14" s="334">
        <v>0</v>
      </c>
      <c r="F14" s="335">
        <f t="shared" si="0"/>
        <v>8384</v>
      </c>
    </row>
    <row r="15" spans="1:15">
      <c r="A15" s="332" t="s">
        <v>730</v>
      </c>
      <c r="B15" s="333"/>
      <c r="C15" s="334">
        <v>6549</v>
      </c>
      <c r="D15" s="334">
        <v>68.05</v>
      </c>
      <c r="E15" s="334">
        <v>0</v>
      </c>
      <c r="F15" s="335">
        <f t="shared" si="0"/>
        <v>6549</v>
      </c>
    </row>
    <row r="16" spans="1:15">
      <c r="A16" s="332" t="s">
        <v>906</v>
      </c>
      <c r="B16" s="333"/>
      <c r="C16" s="334">
        <v>4874</v>
      </c>
      <c r="D16" s="334">
        <v>93.54</v>
      </c>
      <c r="E16" s="334">
        <v>4874</v>
      </c>
      <c r="F16" s="335">
        <f t="shared" si="0"/>
        <v>0</v>
      </c>
    </row>
    <row r="17" spans="1:6">
      <c r="A17" s="332" t="s">
        <v>907</v>
      </c>
      <c r="B17" s="333"/>
      <c r="C17" s="334">
        <v>1261</v>
      </c>
      <c r="D17" s="334">
        <v>89.39</v>
      </c>
      <c r="E17" s="334">
        <v>0</v>
      </c>
      <c r="F17" s="335">
        <f t="shared" si="0"/>
        <v>1261</v>
      </c>
    </row>
    <row r="18" spans="1:6">
      <c r="A18" s="332" t="s">
        <v>908</v>
      </c>
      <c r="B18" s="333"/>
      <c r="C18" s="334">
        <v>750</v>
      </c>
      <c r="D18" s="334">
        <v>76</v>
      </c>
      <c r="E18" s="334">
        <v>0</v>
      </c>
      <c r="F18" s="335">
        <f t="shared" si="0"/>
        <v>750</v>
      </c>
    </row>
    <row r="19" spans="1:6">
      <c r="A19" s="332" t="s">
        <v>909</v>
      </c>
      <c r="B19" s="333"/>
      <c r="C19" s="334">
        <v>568</v>
      </c>
      <c r="D19" s="334">
        <v>40.380000000000003</v>
      </c>
      <c r="E19" s="334">
        <v>568</v>
      </c>
      <c r="F19" s="335">
        <f t="shared" si="0"/>
        <v>0</v>
      </c>
    </row>
    <row r="20" spans="1:6">
      <c r="A20" s="332" t="s">
        <v>910</v>
      </c>
      <c r="B20" s="333"/>
      <c r="C20" s="334">
        <v>384</v>
      </c>
      <c r="D20" s="334">
        <v>100</v>
      </c>
      <c r="E20" s="334">
        <v>0</v>
      </c>
      <c r="F20" s="335">
        <f t="shared" si="0"/>
        <v>384</v>
      </c>
    </row>
    <row r="21" spans="1:6">
      <c r="A21" s="332" t="s">
        <v>911</v>
      </c>
      <c r="B21" s="333"/>
      <c r="C21" s="334">
        <v>57</v>
      </c>
      <c r="D21" s="334">
        <v>95</v>
      </c>
      <c r="E21" s="334">
        <v>0</v>
      </c>
      <c r="F21" s="335">
        <f t="shared" si="0"/>
        <v>57</v>
      </c>
    </row>
    <row r="22" spans="1:6">
      <c r="A22" s="332"/>
      <c r="B22" s="333"/>
      <c r="C22" s="334"/>
      <c r="D22" s="334"/>
      <c r="E22" s="334"/>
      <c r="F22" s="335">
        <f t="shared" si="0"/>
        <v>0</v>
      </c>
    </row>
    <row r="23" spans="1:6">
      <c r="A23" s="332"/>
      <c r="B23" s="333"/>
      <c r="C23" s="334"/>
      <c r="D23" s="334"/>
      <c r="E23" s="334"/>
      <c r="F23" s="335">
        <f t="shared" si="0"/>
        <v>0</v>
      </c>
    </row>
    <row r="24" spans="1:6">
      <c r="A24" s="332"/>
      <c r="B24" s="333"/>
      <c r="C24" s="334"/>
      <c r="D24" s="334"/>
      <c r="E24" s="334"/>
      <c r="F24" s="335">
        <f t="shared" si="0"/>
        <v>0</v>
      </c>
    </row>
    <row r="25" spans="1:6">
      <c r="A25" s="332"/>
      <c r="B25" s="333"/>
      <c r="C25" s="334"/>
      <c r="D25" s="334"/>
      <c r="E25" s="334"/>
      <c r="F25" s="335">
        <f t="shared" si="0"/>
        <v>0</v>
      </c>
    </row>
    <row r="26" spans="1:6">
      <c r="A26" s="332"/>
      <c r="B26" s="333"/>
      <c r="C26" s="334"/>
      <c r="D26" s="334"/>
      <c r="E26" s="334"/>
      <c r="F26" s="335">
        <f t="shared" si="0"/>
        <v>0</v>
      </c>
    </row>
    <row r="27" spans="1:6">
      <c r="A27" s="336" t="s">
        <v>731</v>
      </c>
      <c r="B27" s="337" t="s">
        <v>248</v>
      </c>
      <c r="C27" s="338">
        <f>SUM(C12:C26)</f>
        <v>85043</v>
      </c>
      <c r="D27" s="338"/>
      <c r="E27" s="338">
        <f>SUM(E12:E26)</f>
        <v>67658</v>
      </c>
      <c r="F27" s="338">
        <f>SUM(F12:F26)</f>
        <v>17385</v>
      </c>
    </row>
    <row r="28" spans="1:6">
      <c r="A28" s="331" t="s">
        <v>732</v>
      </c>
      <c r="B28" s="337"/>
      <c r="C28" s="330"/>
      <c r="D28" s="330"/>
      <c r="E28" s="330"/>
      <c r="F28" s="330"/>
    </row>
    <row r="29" spans="1:6">
      <c r="A29" s="332">
        <v>1</v>
      </c>
      <c r="B29" s="333"/>
      <c r="C29" s="334"/>
      <c r="D29" s="334"/>
      <c r="E29" s="334"/>
      <c r="F29" s="335">
        <f>C29-E29</f>
        <v>0</v>
      </c>
    </row>
    <row r="30" spans="1:6">
      <c r="A30" s="332">
        <v>2</v>
      </c>
      <c r="B30" s="333"/>
      <c r="C30" s="334"/>
      <c r="D30" s="334"/>
      <c r="E30" s="334"/>
      <c r="F30" s="335">
        <f t="shared" ref="F30:F43" si="1">C30-E30</f>
        <v>0</v>
      </c>
    </row>
    <row r="31" spans="1:6">
      <c r="A31" s="332">
        <v>3</v>
      </c>
      <c r="B31" s="333"/>
      <c r="C31" s="334"/>
      <c r="D31" s="334"/>
      <c r="E31" s="334"/>
      <c r="F31" s="335">
        <f t="shared" si="1"/>
        <v>0</v>
      </c>
    </row>
    <row r="32" spans="1:6">
      <c r="A32" s="332">
        <v>4</v>
      </c>
      <c r="B32" s="333"/>
      <c r="C32" s="334"/>
      <c r="D32" s="334"/>
      <c r="E32" s="334"/>
      <c r="F32" s="335">
        <f t="shared" si="1"/>
        <v>0</v>
      </c>
    </row>
    <row r="33" spans="1:6">
      <c r="A33" s="332">
        <v>5</v>
      </c>
      <c r="B33" s="333"/>
      <c r="C33" s="334"/>
      <c r="D33" s="334"/>
      <c r="E33" s="334"/>
      <c r="F33" s="335">
        <f t="shared" si="1"/>
        <v>0</v>
      </c>
    </row>
    <row r="34" spans="1:6">
      <c r="A34" s="332">
        <v>6</v>
      </c>
      <c r="B34" s="333"/>
      <c r="C34" s="334"/>
      <c r="D34" s="334"/>
      <c r="E34" s="334"/>
      <c r="F34" s="335">
        <f t="shared" si="1"/>
        <v>0</v>
      </c>
    </row>
    <row r="35" spans="1:6">
      <c r="A35" s="332">
        <v>7</v>
      </c>
      <c r="B35" s="333"/>
      <c r="C35" s="334"/>
      <c r="D35" s="334"/>
      <c r="E35" s="334"/>
      <c r="F35" s="335">
        <f t="shared" si="1"/>
        <v>0</v>
      </c>
    </row>
    <row r="36" spans="1:6">
      <c r="A36" s="332">
        <v>8</v>
      </c>
      <c r="B36" s="333"/>
      <c r="C36" s="334"/>
      <c r="D36" s="334"/>
      <c r="E36" s="334"/>
      <c r="F36" s="335">
        <f t="shared" si="1"/>
        <v>0</v>
      </c>
    </row>
    <row r="37" spans="1:6">
      <c r="A37" s="332">
        <v>9</v>
      </c>
      <c r="B37" s="333"/>
      <c r="C37" s="334"/>
      <c r="D37" s="334"/>
      <c r="E37" s="334"/>
      <c r="F37" s="335">
        <f t="shared" si="1"/>
        <v>0</v>
      </c>
    </row>
    <row r="38" spans="1:6">
      <c r="A38" s="332">
        <v>10</v>
      </c>
      <c r="B38" s="333"/>
      <c r="C38" s="334"/>
      <c r="D38" s="334"/>
      <c r="E38" s="334"/>
      <c r="F38" s="335">
        <f t="shared" si="1"/>
        <v>0</v>
      </c>
    </row>
    <row r="39" spans="1:6">
      <c r="A39" s="332">
        <v>11</v>
      </c>
      <c r="B39" s="333"/>
      <c r="C39" s="334"/>
      <c r="D39" s="334"/>
      <c r="E39" s="334"/>
      <c r="F39" s="335">
        <f t="shared" si="1"/>
        <v>0</v>
      </c>
    </row>
    <row r="40" spans="1:6">
      <c r="A40" s="332">
        <v>12</v>
      </c>
      <c r="B40" s="333"/>
      <c r="C40" s="334"/>
      <c r="D40" s="334"/>
      <c r="E40" s="334"/>
      <c r="F40" s="335">
        <f t="shared" si="1"/>
        <v>0</v>
      </c>
    </row>
    <row r="41" spans="1:6">
      <c r="A41" s="332">
        <v>13</v>
      </c>
      <c r="B41" s="333"/>
      <c r="C41" s="334"/>
      <c r="D41" s="334"/>
      <c r="E41" s="334"/>
      <c r="F41" s="335">
        <f t="shared" si="1"/>
        <v>0</v>
      </c>
    </row>
    <row r="42" spans="1:6">
      <c r="A42" s="332">
        <v>14</v>
      </c>
      <c r="B42" s="333"/>
      <c r="C42" s="334"/>
      <c r="D42" s="334"/>
      <c r="E42" s="334"/>
      <c r="F42" s="335">
        <f t="shared" si="1"/>
        <v>0</v>
      </c>
    </row>
    <row r="43" spans="1:6">
      <c r="A43" s="332">
        <v>15</v>
      </c>
      <c r="B43" s="333"/>
      <c r="C43" s="334"/>
      <c r="D43" s="334"/>
      <c r="E43" s="334"/>
      <c r="F43" s="335">
        <f t="shared" si="1"/>
        <v>0</v>
      </c>
    </row>
    <row r="44" spans="1:6">
      <c r="A44" s="336" t="s">
        <v>733</v>
      </c>
      <c r="B44" s="337" t="s">
        <v>249</v>
      </c>
      <c r="C44" s="338">
        <f>SUM(C29:C43)</f>
        <v>0</v>
      </c>
      <c r="D44" s="338"/>
      <c r="E44" s="338">
        <f>SUM(E29:E43)</f>
        <v>0</v>
      </c>
      <c r="F44" s="338">
        <f>SUM(F29:F43)</f>
        <v>0</v>
      </c>
    </row>
    <row r="45" spans="1:6">
      <c r="A45" s="331" t="s">
        <v>734</v>
      </c>
      <c r="B45" s="339"/>
      <c r="C45" s="340"/>
      <c r="D45" s="330"/>
      <c r="E45" s="330"/>
      <c r="F45" s="330"/>
    </row>
    <row r="46" spans="1:6">
      <c r="A46" s="332" t="s">
        <v>899</v>
      </c>
      <c r="B46" s="333"/>
      <c r="C46" s="334">
        <v>4750</v>
      </c>
      <c r="D46" s="334">
        <v>24.94</v>
      </c>
      <c r="E46" s="334">
        <v>4750</v>
      </c>
      <c r="F46" s="335">
        <f>C46-E46</f>
        <v>0</v>
      </c>
    </row>
    <row r="47" spans="1:6">
      <c r="A47" s="332">
        <v>2</v>
      </c>
      <c r="B47" s="333"/>
      <c r="C47" s="334"/>
      <c r="D47" s="334"/>
      <c r="E47" s="334"/>
      <c r="F47" s="335">
        <f t="shared" ref="F47:F60" si="2">C47-E47</f>
        <v>0</v>
      </c>
    </row>
    <row r="48" spans="1:6">
      <c r="A48" s="332">
        <v>3</v>
      </c>
      <c r="B48" s="333"/>
      <c r="C48" s="334"/>
      <c r="D48" s="334"/>
      <c r="E48" s="334"/>
      <c r="F48" s="335">
        <f t="shared" si="2"/>
        <v>0</v>
      </c>
    </row>
    <row r="49" spans="1:6">
      <c r="A49" s="332">
        <v>4</v>
      </c>
      <c r="B49" s="333"/>
      <c r="C49" s="334"/>
      <c r="D49" s="334"/>
      <c r="E49" s="334"/>
      <c r="F49" s="335">
        <f t="shared" si="2"/>
        <v>0</v>
      </c>
    </row>
    <row r="50" spans="1:6">
      <c r="A50" s="332">
        <v>5</v>
      </c>
      <c r="B50" s="333"/>
      <c r="C50" s="334"/>
      <c r="D50" s="334"/>
      <c r="E50" s="334"/>
      <c r="F50" s="335">
        <f t="shared" si="2"/>
        <v>0</v>
      </c>
    </row>
    <row r="51" spans="1:6">
      <c r="A51" s="332">
        <v>6</v>
      </c>
      <c r="B51" s="333"/>
      <c r="C51" s="334"/>
      <c r="D51" s="334"/>
      <c r="E51" s="334"/>
      <c r="F51" s="335">
        <f t="shared" si="2"/>
        <v>0</v>
      </c>
    </row>
    <row r="52" spans="1:6">
      <c r="A52" s="332">
        <v>7</v>
      </c>
      <c r="B52" s="333"/>
      <c r="C52" s="334"/>
      <c r="D52" s="334"/>
      <c r="E52" s="334"/>
      <c r="F52" s="335">
        <f t="shared" si="2"/>
        <v>0</v>
      </c>
    </row>
    <row r="53" spans="1:6">
      <c r="A53" s="332">
        <v>8</v>
      </c>
      <c r="B53" s="333"/>
      <c r="C53" s="334"/>
      <c r="D53" s="334"/>
      <c r="E53" s="334"/>
      <c r="F53" s="335">
        <f t="shared" si="2"/>
        <v>0</v>
      </c>
    </row>
    <row r="54" spans="1:6">
      <c r="A54" s="332">
        <v>9</v>
      </c>
      <c r="B54" s="333"/>
      <c r="C54" s="334"/>
      <c r="D54" s="334"/>
      <c r="E54" s="334"/>
      <c r="F54" s="335">
        <f t="shared" si="2"/>
        <v>0</v>
      </c>
    </row>
    <row r="55" spans="1:6">
      <c r="A55" s="332">
        <v>10</v>
      </c>
      <c r="B55" s="333"/>
      <c r="C55" s="334"/>
      <c r="D55" s="334"/>
      <c r="E55" s="334"/>
      <c r="F55" s="335">
        <f t="shared" si="2"/>
        <v>0</v>
      </c>
    </row>
    <row r="56" spans="1:6">
      <c r="A56" s="332">
        <v>11</v>
      </c>
      <c r="B56" s="333"/>
      <c r="C56" s="334"/>
      <c r="D56" s="334"/>
      <c r="E56" s="334"/>
      <c r="F56" s="335">
        <f t="shared" si="2"/>
        <v>0</v>
      </c>
    </row>
    <row r="57" spans="1:6">
      <c r="A57" s="332">
        <v>12</v>
      </c>
      <c r="B57" s="333"/>
      <c r="C57" s="334"/>
      <c r="D57" s="334"/>
      <c r="E57" s="334"/>
      <c r="F57" s="335">
        <f t="shared" si="2"/>
        <v>0</v>
      </c>
    </row>
    <row r="58" spans="1:6">
      <c r="A58" s="332">
        <v>13</v>
      </c>
      <c r="B58" s="333"/>
      <c r="C58" s="334"/>
      <c r="D58" s="334"/>
      <c r="E58" s="334"/>
      <c r="F58" s="335">
        <f t="shared" si="2"/>
        <v>0</v>
      </c>
    </row>
    <row r="59" spans="1:6">
      <c r="A59" s="332">
        <v>14</v>
      </c>
      <c r="B59" s="333"/>
      <c r="C59" s="334"/>
      <c r="D59" s="334"/>
      <c r="E59" s="334"/>
      <c r="F59" s="335">
        <f t="shared" si="2"/>
        <v>0</v>
      </c>
    </row>
    <row r="60" spans="1:6">
      <c r="A60" s="332">
        <v>15</v>
      </c>
      <c r="B60" s="333"/>
      <c r="C60" s="334"/>
      <c r="D60" s="334"/>
      <c r="E60" s="334"/>
      <c r="F60" s="335">
        <f t="shared" si="2"/>
        <v>0</v>
      </c>
    </row>
    <row r="61" spans="1:6">
      <c r="A61" s="336" t="s">
        <v>736</v>
      </c>
      <c r="B61" s="337" t="s">
        <v>250</v>
      </c>
      <c r="C61" s="338">
        <f>SUM(C46:C60)</f>
        <v>4750</v>
      </c>
      <c r="D61" s="338"/>
      <c r="E61" s="338">
        <f>SUM(E46:E60)</f>
        <v>4750</v>
      </c>
      <c r="F61" s="338">
        <f>SUM(F46:F60)</f>
        <v>0</v>
      </c>
    </row>
    <row r="62" spans="1:6">
      <c r="A62" s="328" t="s">
        <v>735</v>
      </c>
      <c r="B62" s="337"/>
      <c r="C62" s="330"/>
      <c r="D62" s="330"/>
      <c r="E62" s="330"/>
      <c r="F62" s="330"/>
    </row>
    <row r="63" spans="1:6">
      <c r="A63" s="332" t="s">
        <v>900</v>
      </c>
      <c r="B63" s="333"/>
      <c r="C63" s="334">
        <v>2896</v>
      </c>
      <c r="D63" s="334">
        <v>11.34</v>
      </c>
      <c r="E63" s="334">
        <f t="shared" ref="E63:E72" si="3">+C63</f>
        <v>2896</v>
      </c>
      <c r="F63" s="335">
        <f>C63-E63</f>
        <v>0</v>
      </c>
    </row>
    <row r="64" spans="1:6">
      <c r="A64" s="332" t="s">
        <v>901</v>
      </c>
      <c r="B64" s="333"/>
      <c r="C64" s="334">
        <v>202</v>
      </c>
      <c r="D64" s="334">
        <v>13.53</v>
      </c>
      <c r="E64" s="334">
        <f t="shared" si="3"/>
        <v>202</v>
      </c>
      <c r="F64" s="335">
        <f t="shared" ref="F64:F77" si="4">C64-E64</f>
        <v>0</v>
      </c>
    </row>
    <row r="65" spans="1:6">
      <c r="A65" s="332" t="s">
        <v>902</v>
      </c>
      <c r="B65" s="333"/>
      <c r="C65" s="334">
        <v>25</v>
      </c>
      <c r="D65" s="334">
        <v>0.09</v>
      </c>
      <c r="E65" s="334">
        <v>25</v>
      </c>
      <c r="F65" s="335">
        <f t="shared" si="4"/>
        <v>0</v>
      </c>
    </row>
    <row r="66" spans="1:6">
      <c r="A66" s="332" t="s">
        <v>903</v>
      </c>
      <c r="B66" s="333"/>
      <c r="C66" s="334">
        <v>93</v>
      </c>
      <c r="D66" s="334">
        <v>10.57</v>
      </c>
      <c r="E66" s="334">
        <f t="shared" si="3"/>
        <v>93</v>
      </c>
      <c r="F66" s="335">
        <f t="shared" si="4"/>
        <v>0</v>
      </c>
    </row>
    <row r="67" spans="1:6">
      <c r="A67" s="332" t="s">
        <v>904</v>
      </c>
      <c r="B67" s="333"/>
      <c r="C67" s="334">
        <v>7</v>
      </c>
      <c r="D67" s="334">
        <v>1.48</v>
      </c>
      <c r="E67" s="334">
        <f t="shared" si="3"/>
        <v>7</v>
      </c>
      <c r="F67" s="335">
        <f t="shared" si="4"/>
        <v>0</v>
      </c>
    </row>
    <row r="68" spans="1:6">
      <c r="A68" s="332" t="s">
        <v>905</v>
      </c>
      <c r="B68" s="333"/>
      <c r="C68" s="334">
        <v>3</v>
      </c>
      <c r="D68" s="334">
        <v>1E-3</v>
      </c>
      <c r="E68" s="334">
        <f t="shared" si="3"/>
        <v>3</v>
      </c>
      <c r="F68" s="335">
        <f t="shared" si="4"/>
        <v>0</v>
      </c>
    </row>
    <row r="69" spans="1:6">
      <c r="A69" s="332" t="s">
        <v>917</v>
      </c>
      <c r="B69" s="333"/>
      <c r="C69" s="334">
        <v>32</v>
      </c>
      <c r="D69" s="334">
        <v>0.03</v>
      </c>
      <c r="E69" s="334">
        <f t="shared" si="3"/>
        <v>32</v>
      </c>
      <c r="F69" s="335">
        <f t="shared" si="4"/>
        <v>0</v>
      </c>
    </row>
    <row r="70" spans="1:6">
      <c r="A70" s="332" t="s">
        <v>918</v>
      </c>
      <c r="B70" s="333"/>
      <c r="C70" s="334">
        <v>15</v>
      </c>
      <c r="D70" s="334">
        <v>0.2</v>
      </c>
      <c r="E70" s="334">
        <f t="shared" si="3"/>
        <v>15</v>
      </c>
      <c r="F70" s="335">
        <f t="shared" si="4"/>
        <v>0</v>
      </c>
    </row>
    <row r="71" spans="1:6">
      <c r="A71" s="332" t="s">
        <v>919</v>
      </c>
      <c r="B71" s="333"/>
      <c r="C71" s="334">
        <v>11</v>
      </c>
      <c r="D71" s="334">
        <v>3.0000000000000001E-3</v>
      </c>
      <c r="E71" s="334">
        <f t="shared" si="3"/>
        <v>11</v>
      </c>
      <c r="F71" s="335">
        <f t="shared" si="4"/>
        <v>0</v>
      </c>
    </row>
    <row r="72" spans="1:6">
      <c r="A72" s="332" t="s">
        <v>920</v>
      </c>
      <c r="B72" s="333"/>
      <c r="C72" s="334">
        <v>4</v>
      </c>
      <c r="D72" s="334">
        <v>0.01</v>
      </c>
      <c r="E72" s="334">
        <f t="shared" si="3"/>
        <v>4</v>
      </c>
      <c r="F72" s="335">
        <f t="shared" si="4"/>
        <v>0</v>
      </c>
    </row>
    <row r="73" spans="1:6">
      <c r="A73" s="332">
        <v>11</v>
      </c>
      <c r="B73" s="333"/>
      <c r="C73" s="334"/>
      <c r="D73" s="334"/>
      <c r="E73" s="334"/>
      <c r="F73" s="335">
        <f t="shared" si="4"/>
        <v>0</v>
      </c>
    </row>
    <row r="74" spans="1:6">
      <c r="A74" s="332">
        <v>12</v>
      </c>
      <c r="B74" s="333"/>
      <c r="C74" s="334"/>
      <c r="D74" s="334"/>
      <c r="E74" s="334"/>
      <c r="F74" s="335">
        <f t="shared" si="4"/>
        <v>0</v>
      </c>
    </row>
    <row r="75" spans="1:6">
      <c r="A75" s="332">
        <v>13</v>
      </c>
      <c r="B75" s="333"/>
      <c r="C75" s="334"/>
      <c r="D75" s="334"/>
      <c r="E75" s="334"/>
      <c r="F75" s="335">
        <f t="shared" si="4"/>
        <v>0</v>
      </c>
    </row>
    <row r="76" spans="1:6">
      <c r="A76" s="332">
        <v>14</v>
      </c>
      <c r="B76" s="333"/>
      <c r="C76" s="334"/>
      <c r="D76" s="334"/>
      <c r="E76" s="334"/>
      <c r="F76" s="335">
        <f t="shared" si="4"/>
        <v>0</v>
      </c>
    </row>
    <row r="77" spans="1:6">
      <c r="A77" s="332">
        <v>15</v>
      </c>
      <c r="B77" s="333"/>
      <c r="C77" s="334"/>
      <c r="D77" s="334"/>
      <c r="E77" s="334"/>
      <c r="F77" s="335">
        <f t="shared" si="4"/>
        <v>0</v>
      </c>
    </row>
    <row r="78" spans="1:6">
      <c r="A78" s="336" t="s">
        <v>737</v>
      </c>
      <c r="B78" s="337" t="s">
        <v>251</v>
      </c>
      <c r="C78" s="338">
        <f>SUM(C63:C77)</f>
        <v>3288</v>
      </c>
      <c r="D78" s="338"/>
      <c r="E78" s="338">
        <f>SUM(E63:E77)</f>
        <v>3288</v>
      </c>
      <c r="F78" s="338">
        <f>SUM(F63:F77)</f>
        <v>0</v>
      </c>
    </row>
    <row r="79" spans="1:6">
      <c r="A79" s="341" t="s">
        <v>738</v>
      </c>
      <c r="B79" s="337" t="s">
        <v>252</v>
      </c>
      <c r="C79" s="338">
        <f>C78+C61+C44+C27</f>
        <v>93081</v>
      </c>
      <c r="D79" s="338"/>
      <c r="E79" s="338">
        <f>E78+E61+E44+E27</f>
        <v>75696</v>
      </c>
      <c r="F79" s="338">
        <f>F78+F61+F44+F27</f>
        <v>17385</v>
      </c>
    </row>
    <row r="80" spans="1:6">
      <c r="A80" s="328" t="s">
        <v>739</v>
      </c>
      <c r="B80" s="337"/>
      <c r="C80" s="342"/>
      <c r="D80" s="342"/>
      <c r="E80" s="342"/>
      <c r="F80" s="342"/>
    </row>
    <row r="81" spans="1:6">
      <c r="A81" s="331" t="s">
        <v>726</v>
      </c>
      <c r="B81" s="343"/>
      <c r="C81" s="330"/>
      <c r="D81" s="330"/>
      <c r="E81" s="330"/>
      <c r="F81" s="330"/>
    </row>
    <row r="82" spans="1:6">
      <c r="A82" s="332" t="s">
        <v>740</v>
      </c>
      <c r="B82" s="333"/>
      <c r="C82" s="334">
        <v>22270</v>
      </c>
      <c r="D82" s="334">
        <v>66.13</v>
      </c>
      <c r="E82" s="334"/>
      <c r="F82" s="335">
        <f>C82-E82</f>
        <v>22270</v>
      </c>
    </row>
    <row r="83" spans="1:6">
      <c r="A83" s="332" t="s">
        <v>741</v>
      </c>
      <c r="B83" s="333"/>
      <c r="C83" s="334">
        <v>11783</v>
      </c>
      <c r="D83" s="334">
        <v>100</v>
      </c>
      <c r="E83" s="334"/>
      <c r="F83" s="335">
        <f t="shared" ref="F83:F96" si="5">C83-E83</f>
        <v>11783</v>
      </c>
    </row>
    <row r="84" spans="1:6">
      <c r="A84" s="332" t="s">
        <v>742</v>
      </c>
      <c r="B84" s="333"/>
      <c r="C84" s="334">
        <v>1980</v>
      </c>
      <c r="D84" s="334">
        <v>99.56</v>
      </c>
      <c r="E84" s="334"/>
      <c r="F84" s="335">
        <f t="shared" si="5"/>
        <v>1980</v>
      </c>
    </row>
    <row r="85" spans="1:6">
      <c r="A85" s="332" t="s">
        <v>743</v>
      </c>
      <c r="B85" s="333"/>
      <c r="C85" s="334">
        <v>502</v>
      </c>
      <c r="D85" s="334">
        <v>100</v>
      </c>
      <c r="E85" s="334"/>
      <c r="F85" s="335">
        <f t="shared" si="5"/>
        <v>502</v>
      </c>
    </row>
    <row r="86" spans="1:6">
      <c r="A86" s="332" t="s">
        <v>744</v>
      </c>
      <c r="B86" s="333"/>
      <c r="C86" s="334">
        <v>323</v>
      </c>
      <c r="D86" s="334">
        <v>100</v>
      </c>
      <c r="E86" s="334"/>
      <c r="F86" s="335">
        <f t="shared" si="5"/>
        <v>323</v>
      </c>
    </row>
    <row r="87" spans="1:6">
      <c r="A87" s="332" t="s">
        <v>912</v>
      </c>
      <c r="B87" s="333"/>
      <c r="C87" s="334">
        <v>293</v>
      </c>
      <c r="D87" s="334">
        <v>51</v>
      </c>
      <c r="E87" s="334"/>
      <c r="F87" s="335">
        <f t="shared" si="5"/>
        <v>293</v>
      </c>
    </row>
    <row r="88" spans="1:6">
      <c r="A88" s="332">
        <v>7</v>
      </c>
      <c r="B88" s="333"/>
      <c r="C88" s="334"/>
      <c r="D88" s="334"/>
      <c r="E88" s="334"/>
      <c r="F88" s="335">
        <f t="shared" si="5"/>
        <v>0</v>
      </c>
    </row>
    <row r="89" spans="1:6">
      <c r="A89" s="332">
        <v>8</v>
      </c>
      <c r="B89" s="333"/>
      <c r="C89" s="334"/>
      <c r="D89" s="334"/>
      <c r="E89" s="334"/>
      <c r="F89" s="335">
        <f t="shared" si="5"/>
        <v>0</v>
      </c>
    </row>
    <row r="90" spans="1:6">
      <c r="A90" s="332">
        <v>9</v>
      </c>
      <c r="B90" s="333"/>
      <c r="C90" s="334"/>
      <c r="D90" s="334"/>
      <c r="E90" s="334"/>
      <c r="F90" s="335">
        <f t="shared" si="5"/>
        <v>0</v>
      </c>
    </row>
    <row r="91" spans="1:6">
      <c r="A91" s="332">
        <v>10</v>
      </c>
      <c r="B91" s="333"/>
      <c r="C91" s="334"/>
      <c r="D91" s="334"/>
      <c r="E91" s="334"/>
      <c r="F91" s="335">
        <f t="shared" si="5"/>
        <v>0</v>
      </c>
    </row>
    <row r="92" spans="1:6">
      <c r="A92" s="332">
        <v>11</v>
      </c>
      <c r="B92" s="333"/>
      <c r="C92" s="334"/>
      <c r="D92" s="334"/>
      <c r="E92" s="334"/>
      <c r="F92" s="335">
        <f t="shared" si="5"/>
        <v>0</v>
      </c>
    </row>
    <row r="93" spans="1:6">
      <c r="A93" s="332">
        <v>12</v>
      </c>
      <c r="B93" s="333"/>
      <c r="C93" s="334"/>
      <c r="D93" s="334"/>
      <c r="E93" s="334"/>
      <c r="F93" s="335">
        <f t="shared" si="5"/>
        <v>0</v>
      </c>
    </row>
    <row r="94" spans="1:6">
      <c r="A94" s="332">
        <v>13</v>
      </c>
      <c r="B94" s="333"/>
      <c r="C94" s="334"/>
      <c r="D94" s="334"/>
      <c r="E94" s="334"/>
      <c r="F94" s="335">
        <f t="shared" si="5"/>
        <v>0</v>
      </c>
    </row>
    <row r="95" spans="1:6">
      <c r="A95" s="332">
        <v>14</v>
      </c>
      <c r="B95" s="333"/>
      <c r="C95" s="334"/>
      <c r="D95" s="334"/>
      <c r="E95" s="334"/>
      <c r="F95" s="335">
        <f t="shared" si="5"/>
        <v>0</v>
      </c>
    </row>
    <row r="96" spans="1:6">
      <c r="A96" s="332">
        <v>15</v>
      </c>
      <c r="B96" s="333"/>
      <c r="C96" s="334"/>
      <c r="D96" s="334"/>
      <c r="E96" s="334"/>
      <c r="F96" s="335">
        <f t="shared" si="5"/>
        <v>0</v>
      </c>
    </row>
    <row r="97" spans="1:6">
      <c r="A97" s="336" t="s">
        <v>731</v>
      </c>
      <c r="B97" s="337" t="s">
        <v>253</v>
      </c>
      <c r="C97" s="338">
        <f>SUM(C82:C96)</f>
        <v>37151</v>
      </c>
      <c r="D97" s="338"/>
      <c r="E97" s="338">
        <f>SUM(E82:E96)</f>
        <v>0</v>
      </c>
      <c r="F97" s="338">
        <f>SUM(F82:F96)</f>
        <v>37151</v>
      </c>
    </row>
    <row r="98" spans="1:6">
      <c r="A98" s="331" t="s">
        <v>732</v>
      </c>
      <c r="B98" s="344"/>
      <c r="C98" s="342"/>
      <c r="D98" s="342"/>
      <c r="E98" s="342"/>
      <c r="F98" s="342"/>
    </row>
    <row r="99" spans="1:6">
      <c r="A99" s="332">
        <v>1</v>
      </c>
      <c r="B99" s="333"/>
      <c r="C99" s="334"/>
      <c r="D99" s="334"/>
      <c r="E99" s="334"/>
      <c r="F99" s="335">
        <f>C99-E99</f>
        <v>0</v>
      </c>
    </row>
    <row r="100" spans="1:6">
      <c r="A100" s="332">
        <v>2</v>
      </c>
      <c r="B100" s="333"/>
      <c r="C100" s="334"/>
      <c r="D100" s="334"/>
      <c r="E100" s="334"/>
      <c r="F100" s="335">
        <f t="shared" ref="F100:F113" si="6">C100-E100</f>
        <v>0</v>
      </c>
    </row>
    <row r="101" spans="1:6">
      <c r="A101" s="332">
        <v>3</v>
      </c>
      <c r="B101" s="333"/>
      <c r="C101" s="334"/>
      <c r="D101" s="334"/>
      <c r="E101" s="334"/>
      <c r="F101" s="335">
        <f t="shared" si="6"/>
        <v>0</v>
      </c>
    </row>
    <row r="102" spans="1:6">
      <c r="A102" s="332">
        <v>4</v>
      </c>
      <c r="B102" s="333"/>
      <c r="C102" s="334"/>
      <c r="D102" s="334"/>
      <c r="E102" s="334"/>
      <c r="F102" s="335">
        <f t="shared" si="6"/>
        <v>0</v>
      </c>
    </row>
    <row r="103" spans="1:6">
      <c r="A103" s="332">
        <v>5</v>
      </c>
      <c r="B103" s="333"/>
      <c r="C103" s="334"/>
      <c r="D103" s="334"/>
      <c r="E103" s="334"/>
      <c r="F103" s="335">
        <f t="shared" si="6"/>
        <v>0</v>
      </c>
    </row>
    <row r="104" spans="1:6">
      <c r="A104" s="332">
        <v>6</v>
      </c>
      <c r="B104" s="333"/>
      <c r="C104" s="334"/>
      <c r="D104" s="334"/>
      <c r="E104" s="334"/>
      <c r="F104" s="335">
        <f t="shared" si="6"/>
        <v>0</v>
      </c>
    </row>
    <row r="105" spans="1:6">
      <c r="A105" s="332">
        <v>7</v>
      </c>
      <c r="B105" s="333"/>
      <c r="C105" s="334"/>
      <c r="D105" s="334"/>
      <c r="E105" s="334"/>
      <c r="F105" s="335">
        <f t="shared" si="6"/>
        <v>0</v>
      </c>
    </row>
    <row r="106" spans="1:6">
      <c r="A106" s="332">
        <v>8</v>
      </c>
      <c r="B106" s="333"/>
      <c r="C106" s="334"/>
      <c r="D106" s="334"/>
      <c r="E106" s="334"/>
      <c r="F106" s="335">
        <f t="shared" si="6"/>
        <v>0</v>
      </c>
    </row>
    <row r="107" spans="1:6">
      <c r="A107" s="332">
        <v>9</v>
      </c>
      <c r="B107" s="333"/>
      <c r="C107" s="334"/>
      <c r="D107" s="334"/>
      <c r="E107" s="334"/>
      <c r="F107" s="335">
        <f t="shared" si="6"/>
        <v>0</v>
      </c>
    </row>
    <row r="108" spans="1:6">
      <c r="A108" s="332">
        <v>10</v>
      </c>
      <c r="B108" s="333"/>
      <c r="C108" s="334"/>
      <c r="D108" s="334"/>
      <c r="E108" s="334"/>
      <c r="F108" s="335">
        <f t="shared" si="6"/>
        <v>0</v>
      </c>
    </row>
    <row r="109" spans="1:6">
      <c r="A109" s="332">
        <v>11</v>
      </c>
      <c r="B109" s="333"/>
      <c r="C109" s="334"/>
      <c r="D109" s="334"/>
      <c r="E109" s="334"/>
      <c r="F109" s="335">
        <f t="shared" si="6"/>
        <v>0</v>
      </c>
    </row>
    <row r="110" spans="1:6">
      <c r="A110" s="332">
        <v>12</v>
      </c>
      <c r="B110" s="333"/>
      <c r="C110" s="334"/>
      <c r="D110" s="334"/>
      <c r="E110" s="334"/>
      <c r="F110" s="335">
        <f t="shared" si="6"/>
        <v>0</v>
      </c>
    </row>
    <row r="111" spans="1:6">
      <c r="A111" s="332">
        <v>13</v>
      </c>
      <c r="B111" s="333"/>
      <c r="C111" s="334"/>
      <c r="D111" s="334"/>
      <c r="E111" s="334"/>
      <c r="F111" s="335">
        <f t="shared" si="6"/>
        <v>0</v>
      </c>
    </row>
    <row r="112" spans="1:6">
      <c r="A112" s="332">
        <v>14</v>
      </c>
      <c r="B112" s="333"/>
      <c r="C112" s="334"/>
      <c r="D112" s="334"/>
      <c r="E112" s="334"/>
      <c r="F112" s="335">
        <f t="shared" si="6"/>
        <v>0</v>
      </c>
    </row>
    <row r="113" spans="1:6">
      <c r="A113" s="332">
        <v>15</v>
      </c>
      <c r="B113" s="333"/>
      <c r="C113" s="334"/>
      <c r="D113" s="334"/>
      <c r="E113" s="334"/>
      <c r="F113" s="335">
        <f t="shared" si="6"/>
        <v>0</v>
      </c>
    </row>
    <row r="114" spans="1:6">
      <c r="A114" s="336" t="s">
        <v>733</v>
      </c>
      <c r="B114" s="337" t="s">
        <v>254</v>
      </c>
      <c r="C114" s="338">
        <f>SUM(C99:C113)</f>
        <v>0</v>
      </c>
      <c r="D114" s="338"/>
      <c r="E114" s="338">
        <f>SUM(E99:E113)</f>
        <v>0</v>
      </c>
      <c r="F114" s="338">
        <f>SUM(F99:F113)</f>
        <v>0</v>
      </c>
    </row>
    <row r="115" spans="1:6">
      <c r="A115" s="331" t="s">
        <v>734</v>
      </c>
      <c r="B115" s="337"/>
      <c r="C115" s="330"/>
      <c r="D115" s="330"/>
      <c r="E115" s="330"/>
      <c r="F115" s="330"/>
    </row>
    <row r="116" spans="1:6">
      <c r="A116" s="332">
        <v>1</v>
      </c>
      <c r="B116" s="333"/>
      <c r="C116" s="334"/>
      <c r="D116" s="334"/>
      <c r="E116" s="334"/>
      <c r="F116" s="335">
        <f>C116-E116</f>
        <v>0</v>
      </c>
    </row>
    <row r="117" spans="1:6">
      <c r="A117" s="332">
        <v>2</v>
      </c>
      <c r="B117" s="333"/>
      <c r="C117" s="334"/>
      <c r="D117" s="334"/>
      <c r="E117" s="334"/>
      <c r="F117" s="335">
        <f t="shared" ref="F117:F130" si="7">C117-E117</f>
        <v>0</v>
      </c>
    </row>
    <row r="118" spans="1:6">
      <c r="A118" s="332">
        <v>3</v>
      </c>
      <c r="B118" s="333"/>
      <c r="C118" s="334"/>
      <c r="D118" s="334"/>
      <c r="E118" s="334"/>
      <c r="F118" s="335">
        <f t="shared" si="7"/>
        <v>0</v>
      </c>
    </row>
    <row r="119" spans="1:6">
      <c r="A119" s="332">
        <v>4</v>
      </c>
      <c r="B119" s="333"/>
      <c r="C119" s="334"/>
      <c r="D119" s="334"/>
      <c r="E119" s="334"/>
      <c r="F119" s="335">
        <f t="shared" si="7"/>
        <v>0</v>
      </c>
    </row>
    <row r="120" spans="1:6">
      <c r="A120" s="332">
        <v>5</v>
      </c>
      <c r="B120" s="333"/>
      <c r="C120" s="334"/>
      <c r="D120" s="334"/>
      <c r="E120" s="334"/>
      <c r="F120" s="335">
        <f t="shared" si="7"/>
        <v>0</v>
      </c>
    </row>
    <row r="121" spans="1:6">
      <c r="A121" s="332">
        <v>6</v>
      </c>
      <c r="B121" s="333"/>
      <c r="C121" s="334"/>
      <c r="D121" s="334"/>
      <c r="E121" s="334"/>
      <c r="F121" s="335">
        <f t="shared" si="7"/>
        <v>0</v>
      </c>
    </row>
    <row r="122" spans="1:6">
      <c r="A122" s="332">
        <v>7</v>
      </c>
      <c r="B122" s="333"/>
      <c r="C122" s="334"/>
      <c r="D122" s="334"/>
      <c r="E122" s="334"/>
      <c r="F122" s="335">
        <f t="shared" si="7"/>
        <v>0</v>
      </c>
    </row>
    <row r="123" spans="1:6">
      <c r="A123" s="332">
        <v>8</v>
      </c>
      <c r="B123" s="333"/>
      <c r="C123" s="334"/>
      <c r="D123" s="334"/>
      <c r="E123" s="334"/>
      <c r="F123" s="335">
        <f t="shared" si="7"/>
        <v>0</v>
      </c>
    </row>
    <row r="124" spans="1:6">
      <c r="A124" s="332">
        <v>9</v>
      </c>
      <c r="B124" s="333"/>
      <c r="C124" s="334"/>
      <c r="D124" s="334"/>
      <c r="E124" s="334"/>
      <c r="F124" s="335">
        <f t="shared" si="7"/>
        <v>0</v>
      </c>
    </row>
    <row r="125" spans="1:6">
      <c r="A125" s="332">
        <v>10</v>
      </c>
      <c r="B125" s="333"/>
      <c r="C125" s="334"/>
      <c r="D125" s="334"/>
      <c r="E125" s="334"/>
      <c r="F125" s="335">
        <f t="shared" si="7"/>
        <v>0</v>
      </c>
    </row>
    <row r="126" spans="1:6">
      <c r="A126" s="332">
        <v>11</v>
      </c>
      <c r="B126" s="333"/>
      <c r="C126" s="334"/>
      <c r="D126" s="334"/>
      <c r="E126" s="334"/>
      <c r="F126" s="335">
        <f t="shared" si="7"/>
        <v>0</v>
      </c>
    </row>
    <row r="127" spans="1:6">
      <c r="A127" s="332">
        <v>12</v>
      </c>
      <c r="B127" s="333"/>
      <c r="C127" s="334"/>
      <c r="D127" s="334"/>
      <c r="E127" s="334"/>
      <c r="F127" s="335">
        <f t="shared" si="7"/>
        <v>0</v>
      </c>
    </row>
    <row r="128" spans="1:6">
      <c r="A128" s="332">
        <v>13</v>
      </c>
      <c r="B128" s="333"/>
      <c r="C128" s="334"/>
      <c r="D128" s="334"/>
      <c r="E128" s="334"/>
      <c r="F128" s="335">
        <f t="shared" si="7"/>
        <v>0</v>
      </c>
    </row>
    <row r="129" spans="1:6">
      <c r="A129" s="332">
        <v>14</v>
      </c>
      <c r="B129" s="333"/>
      <c r="C129" s="334"/>
      <c r="D129" s="334"/>
      <c r="E129" s="334"/>
      <c r="F129" s="335">
        <f t="shared" si="7"/>
        <v>0</v>
      </c>
    </row>
    <row r="130" spans="1:6">
      <c r="A130" s="332">
        <v>15</v>
      </c>
      <c r="B130" s="333"/>
      <c r="C130" s="334"/>
      <c r="D130" s="334"/>
      <c r="E130" s="334"/>
      <c r="F130" s="335">
        <f t="shared" si="7"/>
        <v>0</v>
      </c>
    </row>
    <row r="131" spans="1:6">
      <c r="A131" s="336" t="s">
        <v>736</v>
      </c>
      <c r="B131" s="337" t="s">
        <v>255</v>
      </c>
      <c r="C131" s="338">
        <f>SUM(C116:C130)</f>
        <v>0</v>
      </c>
      <c r="D131" s="338"/>
      <c r="E131" s="338">
        <f>SUM(E116:E130)</f>
        <v>0</v>
      </c>
      <c r="F131" s="338">
        <f>SUM(F116:F130)</f>
        <v>0</v>
      </c>
    </row>
    <row r="132" spans="1:6">
      <c r="A132" s="328" t="s">
        <v>735</v>
      </c>
      <c r="B132" s="337"/>
      <c r="C132" s="330"/>
      <c r="D132" s="330"/>
      <c r="E132" s="330"/>
      <c r="F132" s="330"/>
    </row>
    <row r="133" spans="1:6">
      <c r="A133" s="332" t="s">
        <v>745</v>
      </c>
      <c r="B133" s="333"/>
      <c r="C133" s="334">
        <v>2171</v>
      </c>
      <c r="D133" s="334">
        <v>0.77</v>
      </c>
      <c r="E133" s="334">
        <f>+C133</f>
        <v>2171</v>
      </c>
      <c r="F133" s="335">
        <f>C133-E133</f>
        <v>0</v>
      </c>
    </row>
    <row r="134" spans="1:6">
      <c r="A134" s="332" t="s">
        <v>746</v>
      </c>
      <c r="B134" s="333"/>
      <c r="C134" s="334">
        <v>1663</v>
      </c>
      <c r="D134" s="334">
        <v>3.28</v>
      </c>
      <c r="E134" s="334">
        <v>0</v>
      </c>
      <c r="F134" s="335">
        <f t="shared" ref="F134:F147" si="8">C134-E134</f>
        <v>1663</v>
      </c>
    </row>
    <row r="135" spans="1:6">
      <c r="A135" s="332">
        <v>3</v>
      </c>
      <c r="B135" s="333"/>
      <c r="C135" s="334"/>
      <c r="D135" s="334"/>
      <c r="E135" s="334"/>
      <c r="F135" s="335">
        <f t="shared" si="8"/>
        <v>0</v>
      </c>
    </row>
    <row r="136" spans="1:6">
      <c r="A136" s="332">
        <v>4</v>
      </c>
      <c r="B136" s="333"/>
      <c r="C136" s="334"/>
      <c r="D136" s="334"/>
      <c r="E136" s="334"/>
      <c r="F136" s="335">
        <f t="shared" si="8"/>
        <v>0</v>
      </c>
    </row>
    <row r="137" spans="1:6">
      <c r="A137" s="332">
        <v>5</v>
      </c>
      <c r="B137" s="333"/>
      <c r="C137" s="334"/>
      <c r="D137" s="334"/>
      <c r="E137" s="334"/>
      <c r="F137" s="335">
        <f t="shared" si="8"/>
        <v>0</v>
      </c>
    </row>
    <row r="138" spans="1:6">
      <c r="A138" s="332">
        <v>6</v>
      </c>
      <c r="B138" s="333"/>
      <c r="C138" s="334"/>
      <c r="D138" s="334"/>
      <c r="E138" s="334"/>
      <c r="F138" s="335">
        <f t="shared" si="8"/>
        <v>0</v>
      </c>
    </row>
    <row r="139" spans="1:6">
      <c r="A139" s="332">
        <v>7</v>
      </c>
      <c r="B139" s="333"/>
      <c r="C139" s="334"/>
      <c r="D139" s="334"/>
      <c r="E139" s="334"/>
      <c r="F139" s="335">
        <f t="shared" si="8"/>
        <v>0</v>
      </c>
    </row>
    <row r="140" spans="1:6">
      <c r="A140" s="332">
        <v>8</v>
      </c>
      <c r="B140" s="333"/>
      <c r="C140" s="334"/>
      <c r="D140" s="334"/>
      <c r="E140" s="334"/>
      <c r="F140" s="335">
        <f t="shared" si="8"/>
        <v>0</v>
      </c>
    </row>
    <row r="141" spans="1:6">
      <c r="A141" s="332">
        <v>9</v>
      </c>
      <c r="B141" s="333"/>
      <c r="C141" s="334"/>
      <c r="D141" s="334"/>
      <c r="E141" s="334"/>
      <c r="F141" s="335">
        <f t="shared" si="8"/>
        <v>0</v>
      </c>
    </row>
    <row r="142" spans="1:6">
      <c r="A142" s="332">
        <v>10</v>
      </c>
      <c r="B142" s="333"/>
      <c r="C142" s="334"/>
      <c r="D142" s="334"/>
      <c r="E142" s="334"/>
      <c r="F142" s="335">
        <f t="shared" si="8"/>
        <v>0</v>
      </c>
    </row>
    <row r="143" spans="1:6">
      <c r="A143" s="332">
        <v>11</v>
      </c>
      <c r="B143" s="333"/>
      <c r="C143" s="334"/>
      <c r="D143" s="334"/>
      <c r="E143" s="334"/>
      <c r="F143" s="335">
        <f t="shared" si="8"/>
        <v>0</v>
      </c>
    </row>
    <row r="144" spans="1:6">
      <c r="A144" s="332">
        <v>12</v>
      </c>
      <c r="B144" s="333"/>
      <c r="C144" s="334"/>
      <c r="D144" s="334"/>
      <c r="E144" s="334"/>
      <c r="F144" s="335">
        <f t="shared" si="8"/>
        <v>0</v>
      </c>
    </row>
    <row r="145" spans="1:8">
      <c r="A145" s="332">
        <v>13</v>
      </c>
      <c r="B145" s="333"/>
      <c r="C145" s="334"/>
      <c r="D145" s="334"/>
      <c r="E145" s="334"/>
      <c r="F145" s="335">
        <f t="shared" si="8"/>
        <v>0</v>
      </c>
    </row>
    <row r="146" spans="1:8">
      <c r="A146" s="332">
        <v>14</v>
      </c>
      <c r="B146" s="333"/>
      <c r="C146" s="334"/>
      <c r="D146" s="334"/>
      <c r="E146" s="334"/>
      <c r="F146" s="335">
        <f t="shared" si="8"/>
        <v>0</v>
      </c>
    </row>
    <row r="147" spans="1:8">
      <c r="A147" s="332">
        <v>15</v>
      </c>
      <c r="B147" s="333"/>
      <c r="C147" s="334"/>
      <c r="D147" s="334"/>
      <c r="E147" s="334"/>
      <c r="F147" s="335">
        <f t="shared" si="8"/>
        <v>0</v>
      </c>
    </row>
    <row r="148" spans="1:8">
      <c r="A148" s="336" t="s">
        <v>737</v>
      </c>
      <c r="B148" s="337" t="s">
        <v>256</v>
      </c>
      <c r="C148" s="338">
        <f>SUM(C133:C147)</f>
        <v>3834</v>
      </c>
      <c r="D148" s="338"/>
      <c r="E148" s="338">
        <f>SUM(E133:E147)</f>
        <v>2171</v>
      </c>
      <c r="F148" s="338">
        <f>SUM(F133:F147)</f>
        <v>1663</v>
      </c>
    </row>
    <row r="149" spans="1:8">
      <c r="A149" s="341" t="s">
        <v>747</v>
      </c>
      <c r="B149" s="337" t="s">
        <v>257</v>
      </c>
      <c r="C149" s="338">
        <f>C148+C131+C114+C97</f>
        <v>40985</v>
      </c>
      <c r="D149" s="338"/>
      <c r="E149" s="338">
        <f>E148+E131+E114+E97</f>
        <v>2171</v>
      </c>
      <c r="F149" s="338">
        <f>F148+F131+F114+F97</f>
        <v>38814</v>
      </c>
    </row>
    <row r="150" spans="1:8">
      <c r="A150" s="345"/>
      <c r="B150" s="346"/>
      <c r="C150" s="347"/>
      <c r="D150" s="347"/>
      <c r="E150" s="347"/>
      <c r="F150" s="347"/>
    </row>
    <row r="151" spans="1:8">
      <c r="A151" s="541" t="s">
        <v>403</v>
      </c>
      <c r="B151" s="634" t="str">
        <f>Title!B11</f>
        <v>30/10/2017</v>
      </c>
      <c r="C151" s="634"/>
      <c r="D151" s="634"/>
      <c r="E151" s="634"/>
      <c r="F151" s="634"/>
      <c r="G151" s="634"/>
      <c r="H151" s="634"/>
    </row>
    <row r="152" spans="1:8">
      <c r="A152" s="131"/>
      <c r="B152" s="131"/>
      <c r="C152" s="131"/>
      <c r="D152" s="131"/>
      <c r="E152" s="131"/>
      <c r="F152" s="130"/>
      <c r="G152" s="131"/>
      <c r="H152" s="51"/>
    </row>
    <row r="153" spans="1:8">
      <c r="A153" s="541" t="s">
        <v>514</v>
      </c>
      <c r="B153" s="540"/>
      <c r="C153" s="51"/>
      <c r="D153" s="51"/>
      <c r="E153" s="138"/>
      <c r="F153" s="130"/>
      <c r="G153" s="131"/>
      <c r="H153" s="51"/>
    </row>
    <row r="154" spans="1:8">
      <c r="A154" s="541"/>
      <c r="B154" s="542" t="s">
        <v>515</v>
      </c>
      <c r="C154" s="131"/>
      <c r="D154" s="131"/>
      <c r="E154" s="131"/>
      <c r="F154" s="130"/>
      <c r="G154" s="131"/>
      <c r="H154" s="51"/>
    </row>
    <row r="155" spans="1:8">
      <c r="A155" s="541" t="s">
        <v>516</v>
      </c>
      <c r="B155" s="540"/>
      <c r="C155" s="51"/>
      <c r="D155" s="51"/>
      <c r="E155" s="138"/>
      <c r="F155" s="130"/>
      <c r="G155" s="131"/>
      <c r="H155" s="51"/>
    </row>
    <row r="156" spans="1:8" ht="15.95" customHeight="1">
      <c r="A156" s="540"/>
      <c r="B156" s="542" t="s">
        <v>517</v>
      </c>
      <c r="C156" s="131"/>
      <c r="D156" s="131"/>
      <c r="E156" s="131"/>
      <c r="F156" s="130"/>
      <c r="G156" s="131"/>
      <c r="H156" s="51"/>
    </row>
    <row r="157" spans="1:8" ht="15.95" customHeight="1">
      <c r="A157" s="540"/>
      <c r="B157" s="540"/>
      <c r="C157" s="51"/>
      <c r="D157" s="51"/>
      <c r="E157" s="138"/>
      <c r="F157" s="130"/>
      <c r="G157" s="131"/>
      <c r="H157" s="51"/>
    </row>
    <row r="158" spans="1:8">
      <c r="A158" s="137"/>
      <c r="B158" s="635"/>
      <c r="C158" s="635"/>
      <c r="D158" s="635"/>
      <c r="E158" s="635"/>
      <c r="F158" s="130"/>
      <c r="G158" s="131"/>
      <c r="H158" s="51"/>
    </row>
    <row r="159" spans="1:8">
      <c r="A159" s="137"/>
      <c r="B159" s="635"/>
      <c r="C159" s="635"/>
      <c r="D159" s="635"/>
      <c r="E159" s="635"/>
      <c r="F159" s="130"/>
      <c r="G159" s="131"/>
      <c r="H159" s="51"/>
    </row>
    <row r="160" spans="1:8">
      <c r="A160" s="137"/>
      <c r="B160" s="635"/>
      <c r="C160" s="635"/>
      <c r="D160" s="635"/>
      <c r="E160" s="635"/>
      <c r="F160" s="130"/>
      <c r="G160" s="131"/>
      <c r="H160" s="51"/>
    </row>
    <row r="161" spans="1:8">
      <c r="A161" s="137"/>
      <c r="B161" s="635"/>
      <c r="C161" s="635"/>
      <c r="D161" s="635"/>
      <c r="E161" s="635"/>
      <c r="F161" s="130"/>
      <c r="G161" s="131"/>
      <c r="H161" s="51"/>
    </row>
    <row r="162" spans="1:8">
      <c r="A162" s="137"/>
      <c r="B162" s="635"/>
      <c r="C162" s="635"/>
      <c r="D162" s="635"/>
      <c r="E162" s="635"/>
      <c r="F162" s="130"/>
      <c r="G162" s="131"/>
      <c r="H162" s="51"/>
    </row>
  </sheetData>
  <mergeCells count="6">
    <mergeCell ref="B159:E159"/>
    <mergeCell ref="B160:E160"/>
    <mergeCell ref="B161:E161"/>
    <mergeCell ref="B162:E162"/>
    <mergeCell ref="B151:H151"/>
    <mergeCell ref="B158:E15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3"/>
  <sheetViews>
    <sheetView workbookViewId="0">
      <selection activeCell="D11" sqref="D11:R42"/>
    </sheetView>
  </sheetViews>
  <sheetFormatPr defaultColWidth="10.625" defaultRowHeight="15.75"/>
  <cols>
    <col min="1" max="1" width="4.625" style="310" customWidth="1"/>
    <col min="2" max="2" width="55.625" style="310" customWidth="1"/>
    <col min="3" max="9" width="10.625" style="310" customWidth="1"/>
    <col min="10" max="10" width="13.625" style="310" customWidth="1"/>
    <col min="11" max="16" width="10.625" style="310" customWidth="1"/>
    <col min="17" max="18" width="14.625" style="310" customWidth="1"/>
    <col min="19" max="16384" width="10.625" style="310"/>
  </cols>
  <sheetData>
    <row r="1" spans="1:19">
      <c r="A1" s="29"/>
      <c r="B1" s="349" t="s">
        <v>748</v>
      </c>
      <c r="C1" s="350"/>
      <c r="D1" s="350"/>
      <c r="E1" s="350"/>
      <c r="F1" s="350"/>
      <c r="G1" s="350"/>
      <c r="H1" s="350"/>
      <c r="I1" s="350"/>
      <c r="J1" s="42"/>
      <c r="K1" s="210"/>
      <c r="L1" s="34"/>
      <c r="M1" s="34"/>
    </row>
    <row r="2" spans="1:19">
      <c r="A2" s="317"/>
      <c r="B2" s="349"/>
      <c r="C2" s="33" t="s">
        <v>717</v>
      </c>
      <c r="D2" s="350"/>
      <c r="E2" s="350"/>
      <c r="F2" s="350"/>
      <c r="G2" s="350"/>
      <c r="H2" s="350"/>
      <c r="I2" s="350"/>
      <c r="J2" s="42"/>
      <c r="K2" s="34"/>
      <c r="L2" s="34"/>
      <c r="M2" s="34"/>
    </row>
    <row r="3" spans="1:19">
      <c r="A3" s="41"/>
      <c r="B3" s="33"/>
      <c r="C3" s="30"/>
      <c r="D3" s="351"/>
      <c r="E3" s="351"/>
      <c r="F3" s="351"/>
      <c r="G3" s="351"/>
      <c r="H3" s="351"/>
      <c r="I3" s="351"/>
      <c r="J3" s="351"/>
      <c r="K3" s="352"/>
      <c r="P3" s="143"/>
      <c r="Q3" s="134"/>
    </row>
    <row r="4" spans="1:19">
      <c r="A4" s="41"/>
      <c r="B4" s="41" t="s">
        <v>427</v>
      </c>
      <c r="C4" s="309"/>
      <c r="D4" s="309"/>
      <c r="E4" s="309"/>
      <c r="F4" s="309"/>
      <c r="G4" s="309"/>
      <c r="H4" s="309"/>
      <c r="I4" s="309"/>
      <c r="K4" s="51"/>
      <c r="O4" s="147"/>
      <c r="P4" s="136"/>
      <c r="Q4" s="142"/>
    </row>
    <row r="5" spans="1:19">
      <c r="A5" s="41"/>
      <c r="B5" s="41" t="s">
        <v>428</v>
      </c>
      <c r="C5" s="30"/>
      <c r="D5" s="30"/>
      <c r="E5" s="30"/>
      <c r="F5" s="351"/>
      <c r="G5" s="351"/>
      <c r="H5" s="351"/>
      <c r="I5" s="317"/>
      <c r="K5" s="353"/>
      <c r="O5" s="147"/>
      <c r="P5" s="148"/>
      <c r="Q5" s="131"/>
    </row>
    <row r="6" spans="1:19">
      <c r="A6" s="354"/>
      <c r="B6" s="354"/>
      <c r="C6" s="633" t="str">
        <f>Title!B10</f>
        <v>30/09/2017</v>
      </c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P6" s="353"/>
      <c r="Q6" s="355"/>
      <c r="R6" s="649" t="str">
        <f>'[2]Balance Sheet'!$H$5</f>
        <v>( thousand BGN)</v>
      </c>
      <c r="S6" s="649"/>
    </row>
    <row r="7" spans="1:19" s="325" customFormat="1" ht="15.95" customHeight="1">
      <c r="A7" s="641" t="s">
        <v>682</v>
      </c>
      <c r="B7" s="642"/>
      <c r="C7" s="645" t="s">
        <v>683</v>
      </c>
      <c r="D7" s="601" t="s">
        <v>749</v>
      </c>
      <c r="E7" s="601"/>
      <c r="F7" s="601"/>
      <c r="G7" s="601"/>
      <c r="H7" s="601" t="s">
        <v>750</v>
      </c>
      <c r="I7" s="601"/>
      <c r="J7" s="647" t="s">
        <v>751</v>
      </c>
      <c r="K7" s="601" t="s">
        <v>752</v>
      </c>
      <c r="L7" s="601"/>
      <c r="M7" s="601"/>
      <c r="N7" s="601"/>
      <c r="O7" s="601" t="s">
        <v>750</v>
      </c>
      <c r="P7" s="601"/>
      <c r="Q7" s="647" t="s">
        <v>753</v>
      </c>
      <c r="R7" s="647" t="s">
        <v>754</v>
      </c>
    </row>
    <row r="8" spans="1:19" s="325" customFormat="1" ht="66.75" customHeight="1">
      <c r="A8" s="643"/>
      <c r="B8" s="644"/>
      <c r="C8" s="646"/>
      <c r="D8" s="602" t="s">
        <v>755</v>
      </c>
      <c r="E8" s="602" t="s">
        <v>756</v>
      </c>
      <c r="F8" s="602" t="s">
        <v>757</v>
      </c>
      <c r="G8" s="602" t="s">
        <v>758</v>
      </c>
      <c r="H8" s="602" t="s">
        <v>706</v>
      </c>
      <c r="I8" s="602" t="s">
        <v>707</v>
      </c>
      <c r="J8" s="648"/>
      <c r="K8" s="602" t="s">
        <v>755</v>
      </c>
      <c r="L8" s="602" t="s">
        <v>759</v>
      </c>
      <c r="M8" s="602" t="s">
        <v>760</v>
      </c>
      <c r="N8" s="602" t="s">
        <v>758</v>
      </c>
      <c r="O8" s="602" t="s">
        <v>706</v>
      </c>
      <c r="P8" s="602" t="s">
        <v>707</v>
      </c>
      <c r="Q8" s="648"/>
      <c r="R8" s="648"/>
    </row>
    <row r="9" spans="1:19" s="325" customFormat="1" ht="16.5" thickBot="1">
      <c r="A9" s="356" t="s">
        <v>258</v>
      </c>
      <c r="B9" s="357"/>
      <c r="C9" s="358" t="s">
        <v>10</v>
      </c>
      <c r="D9" s="359">
        <v>1</v>
      </c>
      <c r="E9" s="359">
        <v>2</v>
      </c>
      <c r="F9" s="359">
        <v>3</v>
      </c>
      <c r="G9" s="359">
        <v>4</v>
      </c>
      <c r="H9" s="359">
        <v>5</v>
      </c>
      <c r="I9" s="359">
        <v>6</v>
      </c>
      <c r="J9" s="359">
        <v>7</v>
      </c>
      <c r="K9" s="359">
        <v>8</v>
      </c>
      <c r="L9" s="359">
        <v>9</v>
      </c>
      <c r="M9" s="359">
        <v>10</v>
      </c>
      <c r="N9" s="359">
        <v>11</v>
      </c>
      <c r="O9" s="359">
        <v>12</v>
      </c>
      <c r="P9" s="359">
        <v>13</v>
      </c>
      <c r="Q9" s="359">
        <v>14</v>
      </c>
      <c r="R9" s="360">
        <v>15</v>
      </c>
    </row>
    <row r="10" spans="1:19">
      <c r="A10" s="361" t="s">
        <v>259</v>
      </c>
      <c r="B10" s="603" t="s">
        <v>761</v>
      </c>
      <c r="C10" s="362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4"/>
    </row>
    <row r="11" spans="1:19">
      <c r="A11" s="365" t="s">
        <v>260</v>
      </c>
      <c r="B11" s="604" t="s">
        <v>762</v>
      </c>
      <c r="C11" s="366" t="s">
        <v>261</v>
      </c>
      <c r="D11" s="367">
        <f>34621+3200</f>
        <v>37821</v>
      </c>
      <c r="E11" s="367">
        <v>895</v>
      </c>
      <c r="F11" s="367">
        <v>29</v>
      </c>
      <c r="G11" s="368">
        <f>D11+E11-F11</f>
        <v>38687</v>
      </c>
      <c r="H11" s="367"/>
      <c r="I11" s="367"/>
      <c r="J11" s="368">
        <f>G11+H11-I11</f>
        <v>38687</v>
      </c>
      <c r="K11" s="367">
        <v>0</v>
      </c>
      <c r="L11" s="367"/>
      <c r="M11" s="367"/>
      <c r="N11" s="368">
        <f>K11+L11-M11</f>
        <v>0</v>
      </c>
      <c r="O11" s="367"/>
      <c r="P11" s="367"/>
      <c r="Q11" s="368">
        <f t="shared" ref="Q11:Q27" si="0">N11+O11-P11</f>
        <v>0</v>
      </c>
      <c r="R11" s="369">
        <f t="shared" ref="R11:R27" si="1">J11-Q11</f>
        <v>38687</v>
      </c>
    </row>
    <row r="12" spans="1:19">
      <c r="A12" s="365" t="s">
        <v>262</v>
      </c>
      <c r="B12" s="604" t="s">
        <v>763</v>
      </c>
      <c r="C12" s="366" t="s">
        <v>263</v>
      </c>
      <c r="D12" s="367">
        <f>107996+8120</f>
        <v>116116</v>
      </c>
      <c r="E12" s="367">
        <f>1013+47</f>
        <v>1060</v>
      </c>
      <c r="F12" s="367">
        <v>17</v>
      </c>
      <c r="G12" s="368">
        <f t="shared" ref="G12:G41" si="2">D12+E12-F12</f>
        <v>117159</v>
      </c>
      <c r="H12" s="367"/>
      <c r="I12" s="367"/>
      <c r="J12" s="368">
        <f t="shared" ref="J12:J41" si="3">G12+H12-I12</f>
        <v>117159</v>
      </c>
      <c r="K12" s="367">
        <f>22581+533</f>
        <v>23114</v>
      </c>
      <c r="L12" s="367">
        <f>3103+344</f>
        <v>3447</v>
      </c>
      <c r="M12" s="367">
        <v>14</v>
      </c>
      <c r="N12" s="368">
        <f t="shared" ref="N12:N41" si="4">K12+L12-M12</f>
        <v>26547</v>
      </c>
      <c r="O12" s="367"/>
      <c r="P12" s="367"/>
      <c r="Q12" s="368">
        <f t="shared" si="0"/>
        <v>26547</v>
      </c>
      <c r="R12" s="369">
        <f t="shared" si="1"/>
        <v>90612</v>
      </c>
    </row>
    <row r="13" spans="1:19">
      <c r="A13" s="365" t="s">
        <v>264</v>
      </c>
      <c r="B13" s="604" t="s">
        <v>764</v>
      </c>
      <c r="C13" s="366" t="s">
        <v>265</v>
      </c>
      <c r="D13" s="367">
        <f>151752+5001</f>
        <v>156753</v>
      </c>
      <c r="E13" s="367">
        <f>2192+186+143</f>
        <v>2521</v>
      </c>
      <c r="F13" s="367">
        <f>95+1</f>
        <v>96</v>
      </c>
      <c r="G13" s="368">
        <f t="shared" si="2"/>
        <v>159178</v>
      </c>
      <c r="H13" s="367"/>
      <c r="I13" s="367"/>
      <c r="J13" s="368">
        <f t="shared" si="3"/>
        <v>159178</v>
      </c>
      <c r="K13" s="367">
        <f>80626+607</f>
        <v>81233</v>
      </c>
      <c r="L13" s="367">
        <f>6143+401</f>
        <v>6544</v>
      </c>
      <c r="M13" s="367">
        <v>69</v>
      </c>
      <c r="N13" s="368">
        <f t="shared" si="4"/>
        <v>87708</v>
      </c>
      <c r="O13" s="367"/>
      <c r="P13" s="367"/>
      <c r="Q13" s="368">
        <f t="shared" si="0"/>
        <v>87708</v>
      </c>
      <c r="R13" s="369">
        <f t="shared" si="1"/>
        <v>71470</v>
      </c>
    </row>
    <row r="14" spans="1:19">
      <c r="A14" s="365" t="s">
        <v>266</v>
      </c>
      <c r="B14" s="604" t="s">
        <v>765</v>
      </c>
      <c r="C14" s="366" t="s">
        <v>267</v>
      </c>
      <c r="D14" s="367">
        <f>13605+715</f>
        <v>14320</v>
      </c>
      <c r="E14" s="367">
        <v>413</v>
      </c>
      <c r="F14" s="367">
        <v>23</v>
      </c>
      <c r="G14" s="368">
        <f t="shared" si="2"/>
        <v>14710</v>
      </c>
      <c r="H14" s="367"/>
      <c r="I14" s="367"/>
      <c r="J14" s="368">
        <f t="shared" si="3"/>
        <v>14710</v>
      </c>
      <c r="K14" s="367">
        <f>3392+71</f>
        <v>3463</v>
      </c>
      <c r="L14" s="367">
        <f>552+48</f>
        <v>600</v>
      </c>
      <c r="M14" s="367">
        <v>23</v>
      </c>
      <c r="N14" s="368">
        <f t="shared" si="4"/>
        <v>4040</v>
      </c>
      <c r="O14" s="367"/>
      <c r="P14" s="367"/>
      <c r="Q14" s="368">
        <f t="shared" si="0"/>
        <v>4040</v>
      </c>
      <c r="R14" s="369">
        <f t="shared" si="1"/>
        <v>10670</v>
      </c>
    </row>
    <row r="15" spans="1:19">
      <c r="A15" s="365" t="s">
        <v>268</v>
      </c>
      <c r="B15" s="604" t="s">
        <v>766</v>
      </c>
      <c r="C15" s="366" t="s">
        <v>269</v>
      </c>
      <c r="D15" s="367">
        <f>10150+217</f>
        <v>10367</v>
      </c>
      <c r="E15" s="367">
        <f>85+11</f>
        <v>96</v>
      </c>
      <c r="F15" s="367">
        <v>73</v>
      </c>
      <c r="G15" s="368">
        <f t="shared" si="2"/>
        <v>10390</v>
      </c>
      <c r="H15" s="367"/>
      <c r="I15" s="367"/>
      <c r="J15" s="368">
        <f t="shared" si="3"/>
        <v>10390</v>
      </c>
      <c r="K15" s="367">
        <f>7430+67</f>
        <v>7497</v>
      </c>
      <c r="L15" s="367">
        <f>695+42</f>
        <v>737</v>
      </c>
      <c r="M15" s="367">
        <v>74</v>
      </c>
      <c r="N15" s="368">
        <f t="shared" si="4"/>
        <v>8160</v>
      </c>
      <c r="O15" s="367"/>
      <c r="P15" s="367"/>
      <c r="Q15" s="368">
        <f t="shared" si="0"/>
        <v>8160</v>
      </c>
      <c r="R15" s="369">
        <f t="shared" si="1"/>
        <v>2230</v>
      </c>
    </row>
    <row r="16" spans="1:19">
      <c r="A16" s="370" t="s">
        <v>270</v>
      </c>
      <c r="B16" s="604" t="s">
        <v>767</v>
      </c>
      <c r="C16" s="366" t="s">
        <v>271</v>
      </c>
      <c r="D16" s="367">
        <f>11753+216-34</f>
        <v>11935</v>
      </c>
      <c r="E16" s="367">
        <f>184+10</f>
        <v>194</v>
      </c>
      <c r="F16" s="367"/>
      <c r="G16" s="368">
        <f t="shared" si="2"/>
        <v>12129</v>
      </c>
      <c r="H16" s="367"/>
      <c r="I16" s="367"/>
      <c r="J16" s="368">
        <f t="shared" si="3"/>
        <v>12129</v>
      </c>
      <c r="K16" s="367">
        <f>8955+55-11</f>
        <v>8999</v>
      </c>
      <c r="L16" s="367">
        <f>453+27</f>
        <v>480</v>
      </c>
      <c r="M16" s="367">
        <v>1</v>
      </c>
      <c r="N16" s="368">
        <f t="shared" si="4"/>
        <v>9478</v>
      </c>
      <c r="O16" s="367"/>
      <c r="P16" s="367"/>
      <c r="Q16" s="368">
        <f t="shared" si="0"/>
        <v>9478</v>
      </c>
      <c r="R16" s="369">
        <f t="shared" si="1"/>
        <v>2651</v>
      </c>
    </row>
    <row r="17" spans="1:18" s="313" customFormat="1">
      <c r="A17" s="365" t="s">
        <v>272</v>
      </c>
      <c r="B17" s="605" t="s">
        <v>768</v>
      </c>
      <c r="C17" s="371" t="s">
        <v>273</v>
      </c>
      <c r="D17" s="367">
        <f>2237+32</f>
        <v>2269</v>
      </c>
      <c r="E17" s="367">
        <f>4993+111</f>
        <v>5104</v>
      </c>
      <c r="F17" s="367">
        <f>3941+143</f>
        <v>4084</v>
      </c>
      <c r="G17" s="368">
        <f t="shared" si="2"/>
        <v>3289</v>
      </c>
      <c r="H17" s="367"/>
      <c r="I17" s="367"/>
      <c r="J17" s="368">
        <f t="shared" si="3"/>
        <v>3289</v>
      </c>
      <c r="K17" s="367">
        <v>0</v>
      </c>
      <c r="L17" s="367"/>
      <c r="M17" s="367"/>
      <c r="N17" s="368">
        <f t="shared" si="4"/>
        <v>0</v>
      </c>
      <c r="O17" s="367"/>
      <c r="P17" s="367"/>
      <c r="Q17" s="368">
        <f t="shared" si="0"/>
        <v>0</v>
      </c>
      <c r="R17" s="369">
        <f t="shared" si="1"/>
        <v>3289</v>
      </c>
    </row>
    <row r="18" spans="1:18">
      <c r="A18" s="365" t="s">
        <v>274</v>
      </c>
      <c r="B18" s="606" t="s">
        <v>769</v>
      </c>
      <c r="C18" s="366" t="s">
        <v>275</v>
      </c>
      <c r="D18" s="367">
        <v>148</v>
      </c>
      <c r="E18" s="367"/>
      <c r="F18" s="367"/>
      <c r="G18" s="368">
        <f t="shared" si="2"/>
        <v>148</v>
      </c>
      <c r="H18" s="367"/>
      <c r="I18" s="367"/>
      <c r="J18" s="368">
        <f t="shared" si="3"/>
        <v>148</v>
      </c>
      <c r="K18" s="367">
        <v>87</v>
      </c>
      <c r="L18" s="367">
        <v>6</v>
      </c>
      <c r="M18" s="367"/>
      <c r="N18" s="368">
        <f t="shared" si="4"/>
        <v>93</v>
      </c>
      <c r="O18" s="367"/>
      <c r="P18" s="367"/>
      <c r="Q18" s="368">
        <f t="shared" si="0"/>
        <v>93</v>
      </c>
      <c r="R18" s="369">
        <f t="shared" si="1"/>
        <v>55</v>
      </c>
    </row>
    <row r="19" spans="1:18">
      <c r="A19" s="365"/>
      <c r="B19" s="607" t="s">
        <v>770</v>
      </c>
      <c r="C19" s="372" t="s">
        <v>276</v>
      </c>
      <c r="D19" s="373">
        <f>SUM(D11:D18)</f>
        <v>349729</v>
      </c>
      <c r="E19" s="373">
        <f>SUM(E11:E18)</f>
        <v>10283</v>
      </c>
      <c r="F19" s="373">
        <f>SUM(F11:F18)</f>
        <v>4322</v>
      </c>
      <c r="G19" s="368">
        <f t="shared" si="2"/>
        <v>355690</v>
      </c>
      <c r="H19" s="373">
        <f>SUM(H11:H18)</f>
        <v>0</v>
      </c>
      <c r="I19" s="373">
        <f>SUM(I11:I18)</f>
        <v>0</v>
      </c>
      <c r="J19" s="368">
        <f t="shared" si="3"/>
        <v>355690</v>
      </c>
      <c r="K19" s="373">
        <f>SUM(K11:K18)</f>
        <v>124393</v>
      </c>
      <c r="L19" s="373">
        <f>SUM(L11:L18)</f>
        <v>11814</v>
      </c>
      <c r="M19" s="373">
        <f>SUM(M11:M18)</f>
        <v>181</v>
      </c>
      <c r="N19" s="368">
        <f t="shared" si="4"/>
        <v>136026</v>
      </c>
      <c r="O19" s="373">
        <f>SUM(O11:O18)</f>
        <v>0</v>
      </c>
      <c r="P19" s="373">
        <f>SUM(P11:P18)</f>
        <v>0</v>
      </c>
      <c r="Q19" s="368">
        <f t="shared" si="0"/>
        <v>136026</v>
      </c>
      <c r="R19" s="369">
        <f t="shared" si="1"/>
        <v>219664</v>
      </c>
    </row>
    <row r="20" spans="1:18">
      <c r="A20" s="374" t="s">
        <v>277</v>
      </c>
      <c r="B20" s="608" t="s">
        <v>771</v>
      </c>
      <c r="C20" s="372" t="s">
        <v>278</v>
      </c>
      <c r="D20" s="367">
        <v>22840</v>
      </c>
      <c r="E20" s="367">
        <v>511</v>
      </c>
      <c r="F20" s="367"/>
      <c r="G20" s="368">
        <f t="shared" si="2"/>
        <v>23351</v>
      </c>
      <c r="H20" s="367"/>
      <c r="I20" s="367"/>
      <c r="J20" s="368">
        <f t="shared" si="3"/>
        <v>23351</v>
      </c>
      <c r="K20" s="367"/>
      <c r="L20" s="367"/>
      <c r="M20" s="367"/>
      <c r="N20" s="368">
        <f t="shared" si="4"/>
        <v>0</v>
      </c>
      <c r="O20" s="367"/>
      <c r="P20" s="367"/>
      <c r="Q20" s="368">
        <f t="shared" si="0"/>
        <v>0</v>
      </c>
      <c r="R20" s="369">
        <f t="shared" si="1"/>
        <v>23351</v>
      </c>
    </row>
    <row r="21" spans="1:18">
      <c r="A21" s="375" t="s">
        <v>279</v>
      </c>
      <c r="B21" s="608" t="s">
        <v>772</v>
      </c>
      <c r="C21" s="372" t="s">
        <v>280</v>
      </c>
      <c r="D21" s="367">
        <v>134</v>
      </c>
      <c r="E21" s="367"/>
      <c r="F21" s="367"/>
      <c r="G21" s="368">
        <f t="shared" si="2"/>
        <v>134</v>
      </c>
      <c r="H21" s="367"/>
      <c r="I21" s="367"/>
      <c r="J21" s="368">
        <f t="shared" si="3"/>
        <v>134</v>
      </c>
      <c r="K21" s="367"/>
      <c r="L21" s="367"/>
      <c r="M21" s="367"/>
      <c r="N21" s="368">
        <f t="shared" si="4"/>
        <v>0</v>
      </c>
      <c r="O21" s="367"/>
      <c r="P21" s="367"/>
      <c r="Q21" s="368">
        <f t="shared" si="0"/>
        <v>0</v>
      </c>
      <c r="R21" s="369">
        <f t="shared" si="1"/>
        <v>134</v>
      </c>
    </row>
    <row r="22" spans="1:18">
      <c r="A22" s="375" t="s">
        <v>281</v>
      </c>
      <c r="B22" s="603" t="s">
        <v>773</v>
      </c>
      <c r="C22" s="366"/>
      <c r="D22" s="376"/>
      <c r="E22" s="376"/>
      <c r="F22" s="376"/>
      <c r="G22" s="368">
        <f t="shared" si="2"/>
        <v>0</v>
      </c>
      <c r="H22" s="376"/>
      <c r="I22" s="376"/>
      <c r="J22" s="368">
        <f t="shared" si="3"/>
        <v>0</v>
      </c>
      <c r="K22" s="376"/>
      <c r="L22" s="376"/>
      <c r="M22" s="376"/>
      <c r="N22" s="368">
        <f t="shared" si="4"/>
        <v>0</v>
      </c>
      <c r="O22" s="376"/>
      <c r="P22" s="376"/>
      <c r="Q22" s="368">
        <f t="shared" si="0"/>
        <v>0</v>
      </c>
      <c r="R22" s="369">
        <f t="shared" si="1"/>
        <v>0</v>
      </c>
    </row>
    <row r="23" spans="1:18">
      <c r="A23" s="365" t="s">
        <v>260</v>
      </c>
      <c r="B23" s="604" t="s">
        <v>774</v>
      </c>
      <c r="C23" s="366" t="s">
        <v>282</v>
      </c>
      <c r="D23" s="367">
        <v>1579</v>
      </c>
      <c r="E23" s="367">
        <v>236</v>
      </c>
      <c r="F23" s="367">
        <v>76</v>
      </c>
      <c r="G23" s="368">
        <f t="shared" si="2"/>
        <v>1739</v>
      </c>
      <c r="H23" s="367"/>
      <c r="I23" s="367"/>
      <c r="J23" s="368">
        <f t="shared" si="3"/>
        <v>1739</v>
      </c>
      <c r="K23" s="367">
        <v>1245</v>
      </c>
      <c r="L23" s="367">
        <v>110</v>
      </c>
      <c r="M23" s="367">
        <v>76</v>
      </c>
      <c r="N23" s="368">
        <f t="shared" si="4"/>
        <v>1279</v>
      </c>
      <c r="O23" s="367"/>
      <c r="P23" s="367"/>
      <c r="Q23" s="368">
        <f t="shared" si="0"/>
        <v>1279</v>
      </c>
      <c r="R23" s="369">
        <f t="shared" si="1"/>
        <v>460</v>
      </c>
    </row>
    <row r="24" spans="1:18">
      <c r="A24" s="365" t="s">
        <v>262</v>
      </c>
      <c r="B24" s="604" t="s">
        <v>775</v>
      </c>
      <c r="C24" s="366" t="s">
        <v>283</v>
      </c>
      <c r="D24" s="367">
        <v>3890</v>
      </c>
      <c r="E24" s="367">
        <v>15</v>
      </c>
      <c r="F24" s="367"/>
      <c r="G24" s="368">
        <f t="shared" si="2"/>
        <v>3905</v>
      </c>
      <c r="H24" s="367"/>
      <c r="I24" s="367"/>
      <c r="J24" s="368">
        <f t="shared" si="3"/>
        <v>3905</v>
      </c>
      <c r="K24" s="367">
        <v>2561</v>
      </c>
      <c r="L24" s="367">
        <v>161</v>
      </c>
      <c r="M24" s="367"/>
      <c r="N24" s="368">
        <f t="shared" si="4"/>
        <v>2722</v>
      </c>
      <c r="O24" s="367"/>
      <c r="P24" s="367"/>
      <c r="Q24" s="368">
        <f t="shared" si="0"/>
        <v>2722</v>
      </c>
      <c r="R24" s="369">
        <f t="shared" si="1"/>
        <v>1183</v>
      </c>
    </row>
    <row r="25" spans="1:18">
      <c r="A25" s="377" t="s">
        <v>264</v>
      </c>
      <c r="B25" s="605" t="s">
        <v>776</v>
      </c>
      <c r="C25" s="366" t="s">
        <v>284</v>
      </c>
      <c r="D25" s="367">
        <v>0</v>
      </c>
      <c r="E25" s="367"/>
      <c r="F25" s="367"/>
      <c r="G25" s="368">
        <f t="shared" si="2"/>
        <v>0</v>
      </c>
      <c r="H25" s="367"/>
      <c r="I25" s="367"/>
      <c r="J25" s="368">
        <f t="shared" si="3"/>
        <v>0</v>
      </c>
      <c r="K25" s="367"/>
      <c r="L25" s="367"/>
      <c r="M25" s="367"/>
      <c r="N25" s="368">
        <f t="shared" si="4"/>
        <v>0</v>
      </c>
      <c r="O25" s="367"/>
      <c r="P25" s="367"/>
      <c r="Q25" s="368">
        <f t="shared" si="0"/>
        <v>0</v>
      </c>
      <c r="R25" s="369">
        <f t="shared" si="1"/>
        <v>0</v>
      </c>
    </row>
    <row r="26" spans="1:18">
      <c r="A26" s="365" t="s">
        <v>266</v>
      </c>
      <c r="B26" s="609" t="s">
        <v>777</v>
      </c>
      <c r="C26" s="366" t="s">
        <v>285</v>
      </c>
      <c r="D26" s="367">
        <v>72</v>
      </c>
      <c r="E26" s="367">
        <v>506</v>
      </c>
      <c r="F26" s="367">
        <v>7</v>
      </c>
      <c r="G26" s="368">
        <f t="shared" si="2"/>
        <v>571</v>
      </c>
      <c r="H26" s="367"/>
      <c r="I26" s="367"/>
      <c r="J26" s="368">
        <f t="shared" si="3"/>
        <v>571</v>
      </c>
      <c r="K26" s="367"/>
      <c r="L26" s="367"/>
      <c r="M26" s="367"/>
      <c r="N26" s="368">
        <f t="shared" si="4"/>
        <v>0</v>
      </c>
      <c r="O26" s="367"/>
      <c r="P26" s="367"/>
      <c r="Q26" s="368">
        <f t="shared" si="0"/>
        <v>0</v>
      </c>
      <c r="R26" s="369">
        <f t="shared" si="1"/>
        <v>571</v>
      </c>
    </row>
    <row r="27" spans="1:18">
      <c r="A27" s="365"/>
      <c r="B27" s="607" t="s">
        <v>453</v>
      </c>
      <c r="C27" s="378" t="s">
        <v>286</v>
      </c>
      <c r="D27" s="379">
        <f>SUM(D23:D26)</f>
        <v>5541</v>
      </c>
      <c r="E27" s="379">
        <f t="shared" ref="E27:F27" si="5">SUM(E23:E26)</f>
        <v>757</v>
      </c>
      <c r="F27" s="379">
        <f t="shared" si="5"/>
        <v>83</v>
      </c>
      <c r="G27" s="380">
        <f t="shared" si="2"/>
        <v>6215</v>
      </c>
      <c r="H27" s="379">
        <f t="shared" ref="H27:P27" si="6">SUM(H23:H26)</f>
        <v>0</v>
      </c>
      <c r="I27" s="379">
        <f t="shared" si="6"/>
        <v>0</v>
      </c>
      <c r="J27" s="380">
        <f t="shared" si="3"/>
        <v>6215</v>
      </c>
      <c r="K27" s="379">
        <f t="shared" si="6"/>
        <v>3806</v>
      </c>
      <c r="L27" s="379">
        <f t="shared" si="6"/>
        <v>271</v>
      </c>
      <c r="M27" s="379">
        <f t="shared" si="6"/>
        <v>76</v>
      </c>
      <c r="N27" s="380">
        <f t="shared" si="4"/>
        <v>4001</v>
      </c>
      <c r="O27" s="379">
        <f t="shared" si="6"/>
        <v>0</v>
      </c>
      <c r="P27" s="379">
        <f t="shared" si="6"/>
        <v>0</v>
      </c>
      <c r="Q27" s="380">
        <f t="shared" si="0"/>
        <v>4001</v>
      </c>
      <c r="R27" s="381">
        <f t="shared" si="1"/>
        <v>2214</v>
      </c>
    </row>
    <row r="28" spans="1:18" ht="25.5">
      <c r="A28" s="375" t="s">
        <v>287</v>
      </c>
      <c r="B28" s="610" t="s">
        <v>778</v>
      </c>
      <c r="C28" s="382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4"/>
    </row>
    <row r="29" spans="1:18">
      <c r="A29" s="365" t="s">
        <v>260</v>
      </c>
      <c r="B29" s="611" t="s">
        <v>779</v>
      </c>
      <c r="C29" s="385" t="s">
        <v>288</v>
      </c>
      <c r="D29" s="386">
        <f>SUM(D30:D33)</f>
        <v>125890</v>
      </c>
      <c r="E29" s="386">
        <f t="shared" ref="E29:P29" si="7">SUM(E30:E33)</f>
        <v>9505</v>
      </c>
      <c r="F29" s="386">
        <f t="shared" si="7"/>
        <v>1700</v>
      </c>
      <c r="G29" s="387">
        <f t="shared" si="2"/>
        <v>133695</v>
      </c>
      <c r="H29" s="386">
        <f t="shared" si="7"/>
        <v>375</v>
      </c>
      <c r="I29" s="386">
        <f t="shared" si="7"/>
        <v>4</v>
      </c>
      <c r="J29" s="387">
        <f t="shared" si="3"/>
        <v>134066</v>
      </c>
      <c r="K29" s="386">
        <f t="shared" si="7"/>
        <v>0</v>
      </c>
      <c r="L29" s="386">
        <f t="shared" si="7"/>
        <v>0</v>
      </c>
      <c r="M29" s="386">
        <f t="shared" si="7"/>
        <v>0</v>
      </c>
      <c r="N29" s="387">
        <f t="shared" si="4"/>
        <v>0</v>
      </c>
      <c r="O29" s="386">
        <f t="shared" si="7"/>
        <v>0</v>
      </c>
      <c r="P29" s="386">
        <f t="shared" si="7"/>
        <v>0</v>
      </c>
      <c r="Q29" s="387">
        <f>N29+O29-P29</f>
        <v>0</v>
      </c>
      <c r="R29" s="388">
        <f>J29-Q29</f>
        <v>134066</v>
      </c>
    </row>
    <row r="30" spans="1:18">
      <c r="A30" s="365"/>
      <c r="B30" s="604" t="s">
        <v>460</v>
      </c>
      <c r="C30" s="366" t="s">
        <v>289</v>
      </c>
      <c r="D30" s="367">
        <v>115442</v>
      </c>
      <c r="E30" s="367">
        <v>6757</v>
      </c>
      <c r="F30" s="367">
        <v>5</v>
      </c>
      <c r="G30" s="368">
        <f t="shared" si="2"/>
        <v>122194</v>
      </c>
      <c r="H30" s="367"/>
      <c r="I30" s="367"/>
      <c r="J30" s="368">
        <f t="shared" si="3"/>
        <v>122194</v>
      </c>
      <c r="K30" s="367"/>
      <c r="L30" s="367"/>
      <c r="M30" s="367"/>
      <c r="N30" s="368">
        <f t="shared" si="4"/>
        <v>0</v>
      </c>
      <c r="O30" s="367"/>
      <c r="P30" s="367"/>
      <c r="Q30" s="368">
        <f t="shared" ref="Q30:Q41" si="8">N30+O30-P30</f>
        <v>0</v>
      </c>
      <c r="R30" s="369">
        <f t="shared" ref="R30:R41" si="9">J30-Q30</f>
        <v>122194</v>
      </c>
    </row>
    <row r="31" spans="1:18">
      <c r="A31" s="365"/>
      <c r="B31" s="604" t="s">
        <v>461</v>
      </c>
      <c r="C31" s="366" t="s">
        <v>290</v>
      </c>
      <c r="D31" s="367">
        <v>0</v>
      </c>
      <c r="E31" s="367"/>
      <c r="F31" s="367"/>
      <c r="G31" s="368">
        <f t="shared" si="2"/>
        <v>0</v>
      </c>
      <c r="H31" s="367"/>
      <c r="I31" s="367"/>
      <c r="J31" s="368">
        <f t="shared" si="3"/>
        <v>0</v>
      </c>
      <c r="K31" s="367"/>
      <c r="L31" s="367"/>
      <c r="M31" s="367"/>
      <c r="N31" s="368">
        <f t="shared" si="4"/>
        <v>0</v>
      </c>
      <c r="O31" s="367"/>
      <c r="P31" s="367"/>
      <c r="Q31" s="368">
        <f t="shared" si="8"/>
        <v>0</v>
      </c>
      <c r="R31" s="369">
        <f t="shared" si="9"/>
        <v>0</v>
      </c>
    </row>
    <row r="32" spans="1:18">
      <c r="A32" s="365"/>
      <c r="B32" s="604" t="s">
        <v>462</v>
      </c>
      <c r="C32" s="366" t="s">
        <v>291</v>
      </c>
      <c r="D32" s="367">
        <v>5219</v>
      </c>
      <c r="E32" s="367">
        <v>1062</v>
      </c>
      <c r="F32" s="367">
        <v>1531</v>
      </c>
      <c r="G32" s="368">
        <f t="shared" si="2"/>
        <v>4750</v>
      </c>
      <c r="H32" s="367"/>
      <c r="I32" s="367"/>
      <c r="J32" s="368">
        <f t="shared" si="3"/>
        <v>4750</v>
      </c>
      <c r="K32" s="367"/>
      <c r="L32" s="367"/>
      <c r="M32" s="367"/>
      <c r="N32" s="368">
        <f t="shared" si="4"/>
        <v>0</v>
      </c>
      <c r="O32" s="367"/>
      <c r="P32" s="367"/>
      <c r="Q32" s="368">
        <f t="shared" si="8"/>
        <v>0</v>
      </c>
      <c r="R32" s="369">
        <f t="shared" si="9"/>
        <v>4750</v>
      </c>
    </row>
    <row r="33" spans="1:18">
      <c r="A33" s="365"/>
      <c r="B33" s="604" t="s">
        <v>463</v>
      </c>
      <c r="C33" s="366" t="s">
        <v>292</v>
      </c>
      <c r="D33" s="367">
        <v>5229</v>
      </c>
      <c r="E33" s="367">
        <f>313+1373</f>
        <v>1686</v>
      </c>
      <c r="F33" s="367">
        <v>164</v>
      </c>
      <c r="G33" s="368">
        <f t="shared" si="2"/>
        <v>6751</v>
      </c>
      <c r="H33" s="367">
        <v>375</v>
      </c>
      <c r="I33" s="367">
        <v>4</v>
      </c>
      <c r="J33" s="368">
        <f t="shared" si="3"/>
        <v>7122</v>
      </c>
      <c r="K33" s="367"/>
      <c r="L33" s="367"/>
      <c r="M33" s="367"/>
      <c r="N33" s="368">
        <f t="shared" si="4"/>
        <v>0</v>
      </c>
      <c r="O33" s="367"/>
      <c r="P33" s="367"/>
      <c r="Q33" s="368">
        <f t="shared" si="8"/>
        <v>0</v>
      </c>
      <c r="R33" s="369">
        <f t="shared" si="9"/>
        <v>7122</v>
      </c>
    </row>
    <row r="34" spans="1:18">
      <c r="A34" s="365" t="s">
        <v>262</v>
      </c>
      <c r="B34" s="611" t="s">
        <v>780</v>
      </c>
      <c r="C34" s="366" t="s">
        <v>293</v>
      </c>
      <c r="D34" s="389">
        <f>SUM(D35:D38)</f>
        <v>0</v>
      </c>
      <c r="E34" s="389">
        <f t="shared" ref="E34:P34" si="10">SUM(E35:E38)</f>
        <v>0</v>
      </c>
      <c r="F34" s="389">
        <f t="shared" si="10"/>
        <v>0</v>
      </c>
      <c r="G34" s="368">
        <f t="shared" si="2"/>
        <v>0</v>
      </c>
      <c r="H34" s="389">
        <f t="shared" si="10"/>
        <v>0</v>
      </c>
      <c r="I34" s="389">
        <f t="shared" si="10"/>
        <v>0</v>
      </c>
      <c r="J34" s="368">
        <f t="shared" si="3"/>
        <v>0</v>
      </c>
      <c r="K34" s="389">
        <f t="shared" si="10"/>
        <v>0</v>
      </c>
      <c r="L34" s="389">
        <f t="shared" si="10"/>
        <v>0</v>
      </c>
      <c r="M34" s="389">
        <f t="shared" si="10"/>
        <v>0</v>
      </c>
      <c r="N34" s="368">
        <f t="shared" si="4"/>
        <v>0</v>
      </c>
      <c r="O34" s="389">
        <f t="shared" si="10"/>
        <v>0</v>
      </c>
      <c r="P34" s="389">
        <f t="shared" si="10"/>
        <v>0</v>
      </c>
      <c r="Q34" s="368">
        <f t="shared" si="8"/>
        <v>0</v>
      </c>
      <c r="R34" s="369">
        <f t="shared" si="9"/>
        <v>0</v>
      </c>
    </row>
    <row r="35" spans="1:18">
      <c r="A35" s="365"/>
      <c r="B35" s="612" t="s">
        <v>465</v>
      </c>
      <c r="C35" s="366" t="s">
        <v>294</v>
      </c>
      <c r="D35" s="367"/>
      <c r="E35" s="367"/>
      <c r="F35" s="367"/>
      <c r="G35" s="368">
        <f t="shared" si="2"/>
        <v>0</v>
      </c>
      <c r="H35" s="367"/>
      <c r="I35" s="367"/>
      <c r="J35" s="368">
        <f t="shared" si="3"/>
        <v>0</v>
      </c>
      <c r="K35" s="367"/>
      <c r="L35" s="367"/>
      <c r="M35" s="367"/>
      <c r="N35" s="368">
        <f t="shared" si="4"/>
        <v>0</v>
      </c>
      <c r="O35" s="367"/>
      <c r="P35" s="367"/>
      <c r="Q35" s="368">
        <f t="shared" si="8"/>
        <v>0</v>
      </c>
      <c r="R35" s="369">
        <f t="shared" si="9"/>
        <v>0</v>
      </c>
    </row>
    <row r="36" spans="1:18">
      <c r="A36" s="365"/>
      <c r="B36" s="612" t="s">
        <v>781</v>
      </c>
      <c r="C36" s="366" t="s">
        <v>295</v>
      </c>
      <c r="D36" s="367"/>
      <c r="E36" s="367"/>
      <c r="F36" s="367"/>
      <c r="G36" s="368">
        <f t="shared" si="2"/>
        <v>0</v>
      </c>
      <c r="H36" s="367"/>
      <c r="I36" s="367"/>
      <c r="J36" s="368">
        <f t="shared" si="3"/>
        <v>0</v>
      </c>
      <c r="K36" s="367"/>
      <c r="L36" s="367"/>
      <c r="M36" s="367"/>
      <c r="N36" s="368">
        <f t="shared" si="4"/>
        <v>0</v>
      </c>
      <c r="O36" s="367"/>
      <c r="P36" s="367"/>
      <c r="Q36" s="368">
        <f t="shared" si="8"/>
        <v>0</v>
      </c>
      <c r="R36" s="369">
        <f t="shared" si="9"/>
        <v>0</v>
      </c>
    </row>
    <row r="37" spans="1:18">
      <c r="A37" s="365"/>
      <c r="B37" s="612" t="s">
        <v>782</v>
      </c>
      <c r="C37" s="366" t="s">
        <v>296</v>
      </c>
      <c r="D37" s="367"/>
      <c r="E37" s="367"/>
      <c r="F37" s="367"/>
      <c r="G37" s="368">
        <f t="shared" si="2"/>
        <v>0</v>
      </c>
      <c r="H37" s="367"/>
      <c r="I37" s="367"/>
      <c r="J37" s="368">
        <f t="shared" si="3"/>
        <v>0</v>
      </c>
      <c r="K37" s="367"/>
      <c r="L37" s="367"/>
      <c r="M37" s="367"/>
      <c r="N37" s="368">
        <f t="shared" si="4"/>
        <v>0</v>
      </c>
      <c r="O37" s="367"/>
      <c r="P37" s="367"/>
      <c r="Q37" s="368">
        <f t="shared" si="8"/>
        <v>0</v>
      </c>
      <c r="R37" s="369">
        <f t="shared" si="9"/>
        <v>0</v>
      </c>
    </row>
    <row r="38" spans="1:18">
      <c r="A38" s="365"/>
      <c r="B38" s="612" t="s">
        <v>769</v>
      </c>
      <c r="C38" s="366" t="s">
        <v>297</v>
      </c>
      <c r="D38" s="367"/>
      <c r="E38" s="367"/>
      <c r="F38" s="367"/>
      <c r="G38" s="368">
        <f t="shared" si="2"/>
        <v>0</v>
      </c>
      <c r="H38" s="367"/>
      <c r="I38" s="367"/>
      <c r="J38" s="368">
        <f t="shared" si="3"/>
        <v>0</v>
      </c>
      <c r="K38" s="367"/>
      <c r="L38" s="367"/>
      <c r="M38" s="367"/>
      <c r="N38" s="368">
        <f t="shared" si="4"/>
        <v>0</v>
      </c>
      <c r="O38" s="367"/>
      <c r="P38" s="367"/>
      <c r="Q38" s="368">
        <f t="shared" si="8"/>
        <v>0</v>
      </c>
      <c r="R38" s="369">
        <f t="shared" si="9"/>
        <v>0</v>
      </c>
    </row>
    <row r="39" spans="1:18">
      <c r="A39" s="365" t="s">
        <v>264</v>
      </c>
      <c r="B39" s="612" t="s">
        <v>783</v>
      </c>
      <c r="C39" s="366" t="s">
        <v>298</v>
      </c>
      <c r="D39" s="367"/>
      <c r="E39" s="367"/>
      <c r="F39" s="367"/>
      <c r="G39" s="368">
        <f t="shared" si="2"/>
        <v>0</v>
      </c>
      <c r="H39" s="367"/>
      <c r="I39" s="367"/>
      <c r="J39" s="368">
        <f t="shared" si="3"/>
        <v>0</v>
      </c>
      <c r="K39" s="367"/>
      <c r="L39" s="367"/>
      <c r="M39" s="367"/>
      <c r="N39" s="368">
        <f t="shared" si="4"/>
        <v>0</v>
      </c>
      <c r="O39" s="367"/>
      <c r="P39" s="367"/>
      <c r="Q39" s="368">
        <f t="shared" si="8"/>
        <v>0</v>
      </c>
      <c r="R39" s="369">
        <f t="shared" si="9"/>
        <v>0</v>
      </c>
    </row>
    <row r="40" spans="1:18">
      <c r="A40" s="365"/>
      <c r="B40" s="607" t="s">
        <v>784</v>
      </c>
      <c r="C40" s="372" t="s">
        <v>299</v>
      </c>
      <c r="D40" s="373">
        <f>D29+D34+D39</f>
        <v>125890</v>
      </c>
      <c r="E40" s="373">
        <f t="shared" ref="E40:P40" si="11">E29+E34+E39</f>
        <v>9505</v>
      </c>
      <c r="F40" s="373">
        <f t="shared" si="11"/>
        <v>1700</v>
      </c>
      <c r="G40" s="368">
        <f t="shared" si="2"/>
        <v>133695</v>
      </c>
      <c r="H40" s="373">
        <f t="shared" si="11"/>
        <v>375</v>
      </c>
      <c r="I40" s="373">
        <f t="shared" si="11"/>
        <v>4</v>
      </c>
      <c r="J40" s="368">
        <f t="shared" si="3"/>
        <v>134066</v>
      </c>
      <c r="K40" s="373">
        <f t="shared" si="11"/>
        <v>0</v>
      </c>
      <c r="L40" s="373">
        <f t="shared" si="11"/>
        <v>0</v>
      </c>
      <c r="M40" s="373">
        <f t="shared" si="11"/>
        <v>0</v>
      </c>
      <c r="N40" s="368">
        <f t="shared" si="4"/>
        <v>0</v>
      </c>
      <c r="O40" s="373">
        <f t="shared" si="11"/>
        <v>0</v>
      </c>
      <c r="P40" s="373">
        <f t="shared" si="11"/>
        <v>0</v>
      </c>
      <c r="Q40" s="368">
        <f t="shared" si="8"/>
        <v>0</v>
      </c>
      <c r="R40" s="369">
        <f t="shared" si="9"/>
        <v>134066</v>
      </c>
    </row>
    <row r="41" spans="1:18">
      <c r="A41" s="374" t="s">
        <v>300</v>
      </c>
      <c r="B41" s="613" t="s">
        <v>785</v>
      </c>
      <c r="C41" s="372" t="s">
        <v>301</v>
      </c>
      <c r="D41" s="367">
        <v>1445</v>
      </c>
      <c r="E41" s="367"/>
      <c r="F41" s="367"/>
      <c r="G41" s="368">
        <f t="shared" si="2"/>
        <v>1445</v>
      </c>
      <c r="H41" s="367"/>
      <c r="I41" s="367"/>
      <c r="J41" s="368">
        <f t="shared" si="3"/>
        <v>1445</v>
      </c>
      <c r="K41" s="367"/>
      <c r="L41" s="367"/>
      <c r="M41" s="367"/>
      <c r="N41" s="368">
        <f t="shared" si="4"/>
        <v>0</v>
      </c>
      <c r="O41" s="367"/>
      <c r="P41" s="367"/>
      <c r="Q41" s="368">
        <f t="shared" si="8"/>
        <v>0</v>
      </c>
      <c r="R41" s="369">
        <f t="shared" si="9"/>
        <v>1445</v>
      </c>
    </row>
    <row r="42" spans="1:18" ht="16.5" thickBot="1">
      <c r="A42" s="390"/>
      <c r="B42" s="613" t="s">
        <v>786</v>
      </c>
      <c r="C42" s="391" t="s">
        <v>302</v>
      </c>
      <c r="D42" s="392">
        <f>D19+D20+D21+D27+D40+D41</f>
        <v>505579</v>
      </c>
      <c r="E42" s="392">
        <f>E19+E20+E21+E27+E40+E41</f>
        <v>21056</v>
      </c>
      <c r="F42" s="392">
        <f t="shared" ref="F42:R42" si="12">F19+F20+F21+F27+F40+F41</f>
        <v>6105</v>
      </c>
      <c r="G42" s="392">
        <f t="shared" si="12"/>
        <v>520530</v>
      </c>
      <c r="H42" s="392">
        <f t="shared" si="12"/>
        <v>375</v>
      </c>
      <c r="I42" s="392">
        <f t="shared" si="12"/>
        <v>4</v>
      </c>
      <c r="J42" s="392">
        <f t="shared" si="12"/>
        <v>520901</v>
      </c>
      <c r="K42" s="392">
        <f t="shared" si="12"/>
        <v>128199</v>
      </c>
      <c r="L42" s="392">
        <f t="shared" si="12"/>
        <v>12085</v>
      </c>
      <c r="M42" s="392">
        <f t="shared" si="12"/>
        <v>257</v>
      </c>
      <c r="N42" s="392">
        <f t="shared" si="12"/>
        <v>140027</v>
      </c>
      <c r="O42" s="392">
        <f t="shared" si="12"/>
        <v>0</v>
      </c>
      <c r="P42" s="392">
        <f t="shared" si="12"/>
        <v>0</v>
      </c>
      <c r="Q42" s="392">
        <f t="shared" si="12"/>
        <v>140027</v>
      </c>
      <c r="R42" s="393">
        <f t="shared" si="12"/>
        <v>380874</v>
      </c>
    </row>
    <row r="43" spans="1:18">
      <c r="A43" s="394"/>
      <c r="B43" s="394"/>
      <c r="C43" s="394"/>
      <c r="D43" s="395"/>
      <c r="E43" s="395"/>
      <c r="F43" s="395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</row>
    <row r="44" spans="1:18">
      <c r="A44" s="394"/>
      <c r="B44" s="394"/>
      <c r="C44" s="394"/>
      <c r="D44" s="397"/>
      <c r="E44" s="397"/>
      <c r="F44" s="397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</row>
    <row r="45" spans="1:18">
      <c r="A45" s="394"/>
      <c r="B45" s="540" t="s">
        <v>403</v>
      </c>
      <c r="C45" s="634" t="str">
        <f>Title!B11</f>
        <v>30/10/2017</v>
      </c>
      <c r="D45" s="634"/>
      <c r="E45" s="634"/>
      <c r="F45" s="634"/>
      <c r="G45" s="634"/>
      <c r="H45" s="634"/>
      <c r="I45" s="634"/>
      <c r="J45" s="398"/>
      <c r="K45" s="398"/>
      <c r="L45" s="398"/>
      <c r="M45" s="398"/>
      <c r="N45" s="398"/>
      <c r="O45" s="398"/>
      <c r="P45" s="398"/>
      <c r="Q45" s="398"/>
      <c r="R45" s="398"/>
    </row>
    <row r="46" spans="1:18">
      <c r="B46" s="133"/>
      <c r="C46" s="134"/>
      <c r="D46" s="134"/>
      <c r="E46" s="134"/>
      <c r="F46" s="134"/>
      <c r="G46" s="134"/>
      <c r="H46" s="134"/>
      <c r="I46" s="134"/>
    </row>
    <row r="47" spans="1:18">
      <c r="B47" s="137"/>
      <c r="C47" s="635"/>
      <c r="D47" s="635"/>
      <c r="E47" s="635"/>
      <c r="F47" s="635"/>
      <c r="G47" s="130"/>
      <c r="H47" s="131"/>
      <c r="I47" s="51"/>
    </row>
    <row r="48" spans="1:18">
      <c r="B48" s="541" t="s">
        <v>514</v>
      </c>
      <c r="C48" s="540"/>
      <c r="D48" s="206"/>
      <c r="E48" s="206"/>
      <c r="F48" s="151"/>
      <c r="G48" s="151"/>
      <c r="H48" s="208"/>
      <c r="I48" s="208"/>
    </row>
    <row r="49" spans="2:9">
      <c r="B49" s="541"/>
      <c r="C49" s="542" t="s">
        <v>515</v>
      </c>
      <c r="D49" s="206"/>
      <c r="E49" s="206"/>
      <c r="F49" s="151"/>
      <c r="G49" s="151"/>
      <c r="H49" s="208"/>
      <c r="I49" s="208"/>
    </row>
    <row r="50" spans="2:9">
      <c r="B50" s="541" t="s">
        <v>516</v>
      </c>
      <c r="C50" s="540"/>
      <c r="D50" s="206"/>
      <c r="E50" s="206"/>
      <c r="F50" s="151"/>
      <c r="G50" s="151"/>
      <c r="H50" s="208"/>
      <c r="I50" s="208"/>
    </row>
    <row r="51" spans="2:9" ht="15.95" customHeight="1">
      <c r="B51" s="540"/>
      <c r="C51" s="542" t="s">
        <v>517</v>
      </c>
      <c r="D51" s="206"/>
      <c r="E51" s="206"/>
      <c r="F51" s="151"/>
      <c r="G51" s="151"/>
      <c r="H51" s="208"/>
      <c r="I51" s="208"/>
    </row>
    <row r="52" spans="2:9">
      <c r="B52" s="137"/>
      <c r="C52" s="635"/>
      <c r="D52" s="635"/>
      <c r="E52" s="635"/>
      <c r="F52" s="635"/>
      <c r="G52" s="130"/>
      <c r="H52" s="131"/>
      <c r="I52" s="51"/>
    </row>
    <row r="53" spans="2:9">
      <c r="B53" s="137"/>
      <c r="C53" s="635"/>
      <c r="D53" s="635"/>
      <c r="E53" s="635"/>
      <c r="F53" s="635"/>
      <c r="G53" s="130"/>
      <c r="H53" s="131"/>
      <c r="I53" s="51"/>
    </row>
    <row r="54" spans="2:9">
      <c r="B54" s="137"/>
      <c r="C54" s="635"/>
      <c r="D54" s="635"/>
      <c r="E54" s="635"/>
      <c r="F54" s="635"/>
      <c r="G54" s="130"/>
      <c r="H54" s="131"/>
      <c r="I54" s="51"/>
    </row>
    <row r="55" spans="2:9">
      <c r="B55" s="137"/>
      <c r="C55" s="635"/>
      <c r="D55" s="635"/>
      <c r="E55" s="635"/>
      <c r="F55" s="635"/>
      <c r="G55" s="130"/>
      <c r="H55" s="131"/>
      <c r="I55" s="51"/>
    </row>
    <row r="56" spans="2:9">
      <c r="B56" s="137"/>
      <c r="C56" s="635"/>
      <c r="D56" s="635"/>
      <c r="E56" s="635"/>
      <c r="F56" s="635"/>
      <c r="G56" s="130"/>
      <c r="H56" s="131"/>
      <c r="I56" s="51"/>
    </row>
    <row r="57" spans="2:9">
      <c r="D57" s="313"/>
      <c r="E57" s="313"/>
      <c r="F57" s="313"/>
    </row>
    <row r="58" spans="2:9">
      <c r="D58" s="313"/>
      <c r="E58" s="313"/>
      <c r="F58" s="313"/>
    </row>
    <row r="59" spans="2:9">
      <c r="D59" s="313"/>
      <c r="E59" s="313"/>
      <c r="F59" s="313"/>
    </row>
    <row r="60" spans="2:9">
      <c r="D60" s="313"/>
      <c r="E60" s="313"/>
      <c r="F60" s="313"/>
    </row>
    <row r="61" spans="2:9">
      <c r="D61" s="313"/>
      <c r="E61" s="313"/>
      <c r="F61" s="313"/>
    </row>
    <row r="62" spans="2:9">
      <c r="D62" s="313"/>
      <c r="E62" s="313"/>
      <c r="F62" s="313"/>
    </row>
    <row r="63" spans="2:9">
      <c r="D63" s="313"/>
      <c r="E63" s="313"/>
      <c r="F63" s="313"/>
    </row>
    <row r="64" spans="2:9">
      <c r="D64" s="313"/>
      <c r="E64" s="313"/>
      <c r="F64" s="313"/>
    </row>
    <row r="65" spans="4:6">
      <c r="D65" s="313"/>
      <c r="E65" s="313"/>
      <c r="F65" s="313"/>
    </row>
    <row r="66" spans="4:6">
      <c r="D66" s="313"/>
      <c r="E66" s="313"/>
      <c r="F66" s="313"/>
    </row>
    <row r="67" spans="4:6">
      <c r="D67" s="313"/>
      <c r="E67" s="313"/>
      <c r="F67" s="313"/>
    </row>
    <row r="68" spans="4:6">
      <c r="D68" s="313"/>
      <c r="E68" s="313"/>
      <c r="F68" s="313"/>
    </row>
    <row r="69" spans="4:6">
      <c r="E69" s="313"/>
      <c r="F69" s="313"/>
    </row>
    <row r="70" spans="4:6">
      <c r="E70" s="313"/>
      <c r="F70" s="313"/>
    </row>
    <row r="71" spans="4:6">
      <c r="E71" s="313"/>
      <c r="F71" s="313"/>
    </row>
    <row r="72" spans="4:6">
      <c r="E72" s="313"/>
      <c r="F72" s="313"/>
    </row>
    <row r="73" spans="4:6">
      <c r="E73" s="313"/>
      <c r="F73" s="313"/>
    </row>
    <row r="74" spans="4:6">
      <c r="E74" s="313"/>
      <c r="F74" s="313"/>
    </row>
    <row r="75" spans="4:6">
      <c r="E75" s="313"/>
      <c r="F75" s="313"/>
    </row>
    <row r="76" spans="4:6">
      <c r="E76" s="313"/>
      <c r="F76" s="313"/>
    </row>
    <row r="77" spans="4:6">
      <c r="E77" s="313"/>
      <c r="F77" s="313"/>
    </row>
    <row r="78" spans="4:6">
      <c r="E78" s="313"/>
      <c r="F78" s="313"/>
    </row>
    <row r="79" spans="4:6">
      <c r="E79" s="313"/>
      <c r="F79" s="313"/>
    </row>
    <row r="80" spans="4:6">
      <c r="E80" s="313"/>
      <c r="F80" s="313"/>
    </row>
    <row r="81" spans="5:6">
      <c r="E81" s="313"/>
      <c r="F81" s="313"/>
    </row>
    <row r="82" spans="5:6">
      <c r="E82" s="313"/>
      <c r="F82" s="313"/>
    </row>
    <row r="83" spans="5:6">
      <c r="E83" s="313"/>
      <c r="F83" s="313"/>
    </row>
    <row r="84" spans="5:6">
      <c r="E84" s="313"/>
      <c r="F84" s="313"/>
    </row>
    <row r="85" spans="5:6">
      <c r="E85" s="313"/>
      <c r="F85" s="313"/>
    </row>
    <row r="86" spans="5:6">
      <c r="E86" s="313"/>
      <c r="F86" s="313"/>
    </row>
    <row r="87" spans="5:6">
      <c r="E87" s="313"/>
      <c r="F87" s="313"/>
    </row>
    <row r="88" spans="5:6">
      <c r="E88" s="313"/>
      <c r="F88" s="313"/>
    </row>
    <row r="89" spans="5:6">
      <c r="E89" s="313"/>
      <c r="F89" s="313"/>
    </row>
    <row r="90" spans="5:6">
      <c r="E90" s="313"/>
      <c r="F90" s="313"/>
    </row>
    <row r="91" spans="5:6">
      <c r="E91" s="313"/>
      <c r="F91" s="313"/>
    </row>
    <row r="92" spans="5:6">
      <c r="E92" s="313"/>
      <c r="F92" s="313"/>
    </row>
    <row r="93" spans="5:6">
      <c r="E93" s="313"/>
      <c r="F93" s="313"/>
    </row>
    <row r="94" spans="5:6">
      <c r="E94" s="313"/>
      <c r="F94" s="313"/>
    </row>
    <row r="95" spans="5:6">
      <c r="E95" s="313"/>
      <c r="F95" s="313"/>
    </row>
    <row r="96" spans="5:6">
      <c r="E96" s="313"/>
      <c r="F96" s="313"/>
    </row>
    <row r="97" spans="5:6">
      <c r="E97" s="313"/>
      <c r="F97" s="313"/>
    </row>
    <row r="98" spans="5:6">
      <c r="E98" s="313"/>
      <c r="F98" s="313"/>
    </row>
    <row r="99" spans="5:6">
      <c r="E99" s="313"/>
      <c r="F99" s="313"/>
    </row>
    <row r="100" spans="5:6">
      <c r="E100" s="313"/>
      <c r="F100" s="313"/>
    </row>
    <row r="101" spans="5:6">
      <c r="E101" s="313"/>
      <c r="F101" s="313"/>
    </row>
    <row r="102" spans="5:6">
      <c r="E102" s="313"/>
      <c r="F102" s="313"/>
    </row>
    <row r="103" spans="5:6">
      <c r="E103" s="313"/>
      <c r="F103" s="313"/>
    </row>
    <row r="104" spans="5:6">
      <c r="E104" s="313"/>
      <c r="F104" s="313"/>
    </row>
    <row r="105" spans="5:6">
      <c r="E105" s="313"/>
      <c r="F105" s="313"/>
    </row>
    <row r="106" spans="5:6">
      <c r="E106" s="313"/>
      <c r="F106" s="313"/>
    </row>
    <row r="107" spans="5:6">
      <c r="E107" s="313"/>
      <c r="F107" s="313"/>
    </row>
    <row r="108" spans="5:6">
      <c r="E108" s="313"/>
      <c r="F108" s="313"/>
    </row>
    <row r="109" spans="5:6">
      <c r="E109" s="313"/>
      <c r="F109" s="313"/>
    </row>
    <row r="110" spans="5:6">
      <c r="E110" s="313"/>
      <c r="F110" s="313"/>
    </row>
    <row r="111" spans="5:6">
      <c r="E111" s="313"/>
      <c r="F111" s="313"/>
    </row>
    <row r="112" spans="5:6">
      <c r="E112" s="313"/>
      <c r="F112" s="313"/>
    </row>
    <row r="113" spans="5:6">
      <c r="E113" s="313"/>
      <c r="F113" s="313"/>
    </row>
    <row r="114" spans="5:6">
      <c r="E114" s="313"/>
      <c r="F114" s="313"/>
    </row>
    <row r="115" spans="5:6">
      <c r="E115" s="313"/>
      <c r="F115" s="313"/>
    </row>
    <row r="116" spans="5:6">
      <c r="E116" s="313"/>
      <c r="F116" s="313"/>
    </row>
    <row r="117" spans="5:6">
      <c r="E117" s="313"/>
      <c r="F117" s="313"/>
    </row>
    <row r="118" spans="5:6">
      <c r="E118" s="313"/>
      <c r="F118" s="313"/>
    </row>
    <row r="119" spans="5:6">
      <c r="E119" s="313"/>
      <c r="F119" s="313"/>
    </row>
    <row r="120" spans="5:6">
      <c r="E120" s="313"/>
      <c r="F120" s="313"/>
    </row>
    <row r="121" spans="5:6">
      <c r="E121" s="313"/>
      <c r="F121" s="313"/>
    </row>
    <row r="122" spans="5:6">
      <c r="E122" s="313"/>
      <c r="F122" s="313"/>
    </row>
    <row r="123" spans="5:6">
      <c r="E123" s="313"/>
      <c r="F123" s="313"/>
    </row>
    <row r="124" spans="5:6">
      <c r="E124" s="313"/>
      <c r="F124" s="313"/>
    </row>
    <row r="125" spans="5:6">
      <c r="E125" s="313"/>
      <c r="F125" s="313"/>
    </row>
    <row r="126" spans="5:6">
      <c r="E126" s="313"/>
      <c r="F126" s="313"/>
    </row>
    <row r="127" spans="5:6">
      <c r="E127" s="313"/>
      <c r="F127" s="313"/>
    </row>
    <row r="128" spans="5:6">
      <c r="E128" s="313"/>
      <c r="F128" s="313"/>
    </row>
    <row r="129" spans="5:6">
      <c r="E129" s="313"/>
      <c r="F129" s="313"/>
    </row>
    <row r="130" spans="5:6">
      <c r="E130" s="313"/>
      <c r="F130" s="313"/>
    </row>
    <row r="131" spans="5:6">
      <c r="E131" s="313"/>
      <c r="F131" s="313"/>
    </row>
    <row r="132" spans="5:6">
      <c r="E132" s="313"/>
      <c r="F132" s="313"/>
    </row>
    <row r="133" spans="5:6">
      <c r="E133" s="313"/>
      <c r="F133" s="313"/>
    </row>
    <row r="134" spans="5:6">
      <c r="E134" s="313"/>
      <c r="F134" s="313"/>
    </row>
    <row r="135" spans="5:6">
      <c r="E135" s="313"/>
      <c r="F135" s="313"/>
    </row>
    <row r="136" spans="5:6">
      <c r="E136" s="313"/>
      <c r="F136" s="313"/>
    </row>
    <row r="137" spans="5:6">
      <c r="E137" s="313"/>
      <c r="F137" s="313"/>
    </row>
    <row r="138" spans="5:6">
      <c r="E138" s="313"/>
      <c r="F138" s="313"/>
    </row>
    <row r="139" spans="5:6">
      <c r="E139" s="313"/>
      <c r="F139" s="313"/>
    </row>
    <row r="140" spans="5:6">
      <c r="E140" s="313"/>
      <c r="F140" s="313"/>
    </row>
    <row r="141" spans="5:6">
      <c r="E141" s="313"/>
      <c r="F141" s="313"/>
    </row>
    <row r="142" spans="5:6">
      <c r="E142" s="313"/>
      <c r="F142" s="313"/>
    </row>
    <row r="143" spans="5:6">
      <c r="E143" s="313"/>
      <c r="F143" s="313"/>
    </row>
    <row r="144" spans="5:6">
      <c r="E144" s="313"/>
      <c r="F144" s="313"/>
    </row>
    <row r="145" spans="5:6">
      <c r="E145" s="313"/>
      <c r="F145" s="313"/>
    </row>
    <row r="146" spans="5:6">
      <c r="E146" s="313"/>
      <c r="F146" s="313"/>
    </row>
    <row r="147" spans="5:6">
      <c r="E147" s="313"/>
      <c r="F147" s="313"/>
    </row>
    <row r="148" spans="5:6">
      <c r="E148" s="313"/>
      <c r="F148" s="313"/>
    </row>
    <row r="149" spans="5:6">
      <c r="E149" s="313"/>
      <c r="F149" s="313"/>
    </row>
    <row r="150" spans="5:6">
      <c r="E150" s="313"/>
      <c r="F150" s="313"/>
    </row>
    <row r="151" spans="5:6">
      <c r="E151" s="313"/>
      <c r="F151" s="313"/>
    </row>
    <row r="152" spans="5:6">
      <c r="E152" s="313"/>
      <c r="F152" s="313"/>
    </row>
    <row r="153" spans="5:6">
      <c r="E153" s="313"/>
      <c r="F153" s="313"/>
    </row>
    <row r="154" spans="5:6">
      <c r="E154" s="313"/>
      <c r="F154" s="313"/>
    </row>
    <row r="155" spans="5:6">
      <c r="E155" s="313"/>
      <c r="F155" s="313"/>
    </row>
    <row r="156" spans="5:6">
      <c r="E156" s="313"/>
      <c r="F156" s="313"/>
    </row>
    <row r="157" spans="5:6">
      <c r="E157" s="313"/>
      <c r="F157" s="313"/>
    </row>
    <row r="158" spans="5:6">
      <c r="E158" s="313"/>
      <c r="F158" s="313"/>
    </row>
    <row r="159" spans="5:6">
      <c r="E159" s="313"/>
      <c r="F159" s="313"/>
    </row>
    <row r="160" spans="5:6">
      <c r="E160" s="313"/>
      <c r="F160" s="313"/>
    </row>
    <row r="161" spans="5:6">
      <c r="E161" s="313"/>
      <c r="F161" s="313"/>
    </row>
    <row r="162" spans="5:6">
      <c r="E162" s="313"/>
      <c r="F162" s="313"/>
    </row>
    <row r="163" spans="5:6">
      <c r="E163" s="313"/>
      <c r="F163" s="313"/>
    </row>
    <row r="164" spans="5:6">
      <c r="E164" s="313"/>
      <c r="F164" s="313"/>
    </row>
    <row r="165" spans="5:6">
      <c r="E165" s="313"/>
      <c r="F165" s="313"/>
    </row>
    <row r="166" spans="5:6">
      <c r="E166" s="313"/>
      <c r="F166" s="313"/>
    </row>
    <row r="167" spans="5:6">
      <c r="E167" s="313"/>
      <c r="F167" s="313"/>
    </row>
    <row r="168" spans="5:6">
      <c r="E168" s="313"/>
      <c r="F168" s="313"/>
    </row>
    <row r="169" spans="5:6">
      <c r="E169" s="313"/>
      <c r="F169" s="313"/>
    </row>
    <row r="170" spans="5:6">
      <c r="E170" s="313"/>
      <c r="F170" s="313"/>
    </row>
    <row r="171" spans="5:6">
      <c r="E171" s="313"/>
      <c r="F171" s="313"/>
    </row>
    <row r="172" spans="5:6">
      <c r="E172" s="313"/>
      <c r="F172" s="313"/>
    </row>
    <row r="173" spans="5:6">
      <c r="E173" s="313"/>
      <c r="F173" s="313"/>
    </row>
    <row r="174" spans="5:6">
      <c r="E174" s="313"/>
      <c r="F174" s="313"/>
    </row>
    <row r="175" spans="5:6">
      <c r="E175" s="313"/>
      <c r="F175" s="313"/>
    </row>
    <row r="176" spans="5:6">
      <c r="E176" s="313"/>
      <c r="F176" s="313"/>
    </row>
    <row r="177" spans="5:6">
      <c r="E177" s="313"/>
      <c r="F177" s="313"/>
    </row>
    <row r="178" spans="5:6">
      <c r="E178" s="313"/>
      <c r="F178" s="313"/>
    </row>
    <row r="179" spans="5:6">
      <c r="E179" s="313"/>
      <c r="F179" s="313"/>
    </row>
    <row r="180" spans="5:6">
      <c r="E180" s="313"/>
      <c r="F180" s="313"/>
    </row>
    <row r="181" spans="5:6">
      <c r="E181" s="313"/>
      <c r="F181" s="313"/>
    </row>
    <row r="182" spans="5:6">
      <c r="E182" s="313"/>
      <c r="F182" s="313"/>
    </row>
    <row r="183" spans="5:6">
      <c r="E183" s="313"/>
      <c r="F183" s="313"/>
    </row>
    <row r="184" spans="5:6">
      <c r="E184" s="313"/>
      <c r="F184" s="313"/>
    </row>
    <row r="185" spans="5:6">
      <c r="E185" s="313"/>
      <c r="F185" s="313"/>
    </row>
    <row r="186" spans="5:6">
      <c r="E186" s="313"/>
      <c r="F186" s="313"/>
    </row>
    <row r="187" spans="5:6">
      <c r="E187" s="313"/>
      <c r="F187" s="313"/>
    </row>
    <row r="188" spans="5:6">
      <c r="E188" s="313"/>
      <c r="F188" s="313"/>
    </row>
    <row r="189" spans="5:6">
      <c r="E189" s="313"/>
      <c r="F189" s="313"/>
    </row>
    <row r="190" spans="5:6">
      <c r="E190" s="313"/>
      <c r="F190" s="313"/>
    </row>
    <row r="191" spans="5:6">
      <c r="E191" s="313"/>
      <c r="F191" s="313"/>
    </row>
    <row r="192" spans="5:6">
      <c r="E192" s="313"/>
      <c r="F192" s="313"/>
    </row>
    <row r="193" spans="5:6">
      <c r="E193" s="313"/>
      <c r="F193" s="313"/>
    </row>
    <row r="194" spans="5:6">
      <c r="E194" s="313"/>
      <c r="F194" s="313"/>
    </row>
    <row r="195" spans="5:6">
      <c r="E195" s="313"/>
      <c r="F195" s="313"/>
    </row>
    <row r="196" spans="5:6">
      <c r="E196" s="313"/>
      <c r="F196" s="313"/>
    </row>
    <row r="197" spans="5:6">
      <c r="E197" s="313"/>
      <c r="F197" s="313"/>
    </row>
    <row r="198" spans="5:6">
      <c r="E198" s="313"/>
      <c r="F198" s="313"/>
    </row>
    <row r="199" spans="5:6">
      <c r="E199" s="313"/>
      <c r="F199" s="313"/>
    </row>
    <row r="200" spans="5:6">
      <c r="E200" s="313"/>
      <c r="F200" s="313"/>
    </row>
    <row r="201" spans="5:6">
      <c r="E201" s="313"/>
      <c r="F201" s="313"/>
    </row>
    <row r="202" spans="5:6">
      <c r="E202" s="313"/>
      <c r="F202" s="313"/>
    </row>
    <row r="203" spans="5:6">
      <c r="E203" s="313"/>
      <c r="F203" s="313"/>
    </row>
    <row r="204" spans="5:6">
      <c r="E204" s="313"/>
      <c r="F204" s="313"/>
    </row>
    <row r="205" spans="5:6">
      <c r="E205" s="313"/>
      <c r="F205" s="313"/>
    </row>
    <row r="206" spans="5:6">
      <c r="E206" s="313"/>
      <c r="F206" s="313"/>
    </row>
    <row r="207" spans="5:6">
      <c r="E207" s="313"/>
      <c r="F207" s="313"/>
    </row>
    <row r="208" spans="5:6">
      <c r="E208" s="313"/>
      <c r="F208" s="313"/>
    </row>
    <row r="209" spans="5:6">
      <c r="E209" s="313"/>
      <c r="F209" s="313"/>
    </row>
    <row r="210" spans="5:6">
      <c r="E210" s="313"/>
      <c r="F210" s="313"/>
    </row>
    <row r="211" spans="5:6">
      <c r="E211" s="313"/>
      <c r="F211" s="313"/>
    </row>
    <row r="212" spans="5:6">
      <c r="E212" s="313"/>
      <c r="F212" s="313"/>
    </row>
    <row r="213" spans="5:6">
      <c r="E213" s="313"/>
      <c r="F213" s="313"/>
    </row>
    <row r="214" spans="5:6">
      <c r="E214" s="313"/>
      <c r="F214" s="313"/>
    </row>
    <row r="215" spans="5:6">
      <c r="E215" s="313"/>
      <c r="F215" s="313"/>
    </row>
    <row r="216" spans="5:6">
      <c r="E216" s="313"/>
      <c r="F216" s="313"/>
    </row>
    <row r="217" spans="5:6">
      <c r="E217" s="313"/>
      <c r="F217" s="313"/>
    </row>
    <row r="218" spans="5:6">
      <c r="E218" s="313"/>
      <c r="F218" s="313"/>
    </row>
    <row r="219" spans="5:6">
      <c r="E219" s="313"/>
      <c r="F219" s="313"/>
    </row>
    <row r="220" spans="5:6">
      <c r="E220" s="313"/>
      <c r="F220" s="313"/>
    </row>
    <row r="221" spans="5:6">
      <c r="E221" s="313"/>
      <c r="F221" s="313"/>
    </row>
    <row r="222" spans="5:6">
      <c r="E222" s="313"/>
      <c r="F222" s="313"/>
    </row>
    <row r="223" spans="5:6">
      <c r="E223" s="313"/>
      <c r="F223" s="313"/>
    </row>
    <row r="224" spans="5:6">
      <c r="E224" s="313"/>
      <c r="F224" s="313"/>
    </row>
    <row r="225" spans="5:6">
      <c r="E225" s="313"/>
      <c r="F225" s="313"/>
    </row>
    <row r="226" spans="5:6">
      <c r="E226" s="313"/>
      <c r="F226" s="313"/>
    </row>
    <row r="227" spans="5:6">
      <c r="E227" s="313"/>
      <c r="F227" s="313"/>
    </row>
    <row r="228" spans="5:6">
      <c r="E228" s="313"/>
      <c r="F228" s="313"/>
    </row>
    <row r="229" spans="5:6">
      <c r="E229" s="313"/>
      <c r="F229" s="313"/>
    </row>
    <row r="230" spans="5:6">
      <c r="E230" s="313"/>
      <c r="F230" s="313"/>
    </row>
    <row r="231" spans="5:6">
      <c r="E231" s="313"/>
      <c r="F231" s="313"/>
    </row>
    <row r="232" spans="5:6">
      <c r="E232" s="313"/>
      <c r="F232" s="313"/>
    </row>
    <row r="233" spans="5:6">
      <c r="E233" s="313"/>
      <c r="F233" s="313"/>
    </row>
  </sheetData>
  <mergeCells count="13">
    <mergeCell ref="C54:F54"/>
    <mergeCell ref="C55:F55"/>
    <mergeCell ref="C56:F56"/>
    <mergeCell ref="R6:S6"/>
    <mergeCell ref="C47:F47"/>
    <mergeCell ref="C52:F52"/>
    <mergeCell ref="C53:F53"/>
    <mergeCell ref="C45:I45"/>
    <mergeCell ref="A7:B8"/>
    <mergeCell ref="C7:C8"/>
    <mergeCell ref="J7:J8"/>
    <mergeCell ref="Q7:Q8"/>
    <mergeCell ref="R7:R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topLeftCell="A87" workbookViewId="0">
      <selection activeCell="C54" sqref="C54:F99"/>
    </sheetView>
  </sheetViews>
  <sheetFormatPr defaultColWidth="10.625" defaultRowHeight="15.75"/>
  <cols>
    <col min="1" max="1" width="52.625" style="310" customWidth="1"/>
    <col min="2" max="2" width="10.625" style="348" customWidth="1"/>
    <col min="3" max="3" width="17.625" style="310" customWidth="1"/>
    <col min="4" max="5" width="15.625" style="310" customWidth="1"/>
    <col min="6" max="6" width="16.875" style="310" customWidth="1"/>
    <col min="7" max="26" width="10.625" style="310" customWidth="1"/>
    <col min="27" max="16384" width="10.625" style="310"/>
  </cols>
  <sheetData>
    <row r="1" spans="1:6">
      <c r="A1" s="650" t="s">
        <v>787</v>
      </c>
      <c r="B1" s="650"/>
      <c r="C1" s="650"/>
      <c r="D1" s="650"/>
      <c r="E1" s="650"/>
      <c r="F1" s="140"/>
    </row>
    <row r="2" spans="1:6">
      <c r="A2" s="29"/>
      <c r="B2" s="315"/>
      <c r="C2" s="316"/>
      <c r="D2" s="30"/>
      <c r="E2" s="140"/>
      <c r="F2" s="140"/>
    </row>
    <row r="3" spans="1:6">
      <c r="A3" s="32" t="s">
        <v>717</v>
      </c>
      <c r="B3" s="315"/>
      <c r="C3" s="316"/>
      <c r="D3" s="210"/>
      <c r="E3" s="140"/>
      <c r="F3" s="140"/>
    </row>
    <row r="4" spans="1:6">
      <c r="A4" s="614"/>
      <c r="B4" s="315"/>
      <c r="C4" s="316"/>
      <c r="D4" s="140"/>
      <c r="E4" s="140"/>
      <c r="F4" s="140"/>
    </row>
    <row r="5" spans="1:6">
      <c r="A5" s="143" t="s">
        <v>427</v>
      </c>
      <c r="B5" s="399"/>
      <c r="C5" s="309"/>
      <c r="D5" s="147"/>
      <c r="E5" s="136"/>
    </row>
    <row r="6" spans="1:6">
      <c r="A6" s="143" t="s">
        <v>428</v>
      </c>
      <c r="B6" s="31"/>
      <c r="D6" s="147"/>
      <c r="E6" s="148"/>
    </row>
    <row r="7" spans="1:6" ht="16.5" thickBot="1">
      <c r="A7" s="633" t="str">
        <f>Title!B10</f>
        <v>30/09/2017</v>
      </c>
      <c r="C7" s="31"/>
      <c r="D7" s="31"/>
      <c r="E7" s="48" t="s">
        <v>823</v>
      </c>
    </row>
    <row r="8" spans="1:6" s="325" customFormat="1" ht="15.95" customHeight="1">
      <c r="A8" s="654" t="s">
        <v>682</v>
      </c>
      <c r="B8" s="656" t="s">
        <v>720</v>
      </c>
      <c r="C8" s="658" t="s">
        <v>788</v>
      </c>
      <c r="D8" s="482" t="s">
        <v>789</v>
      </c>
      <c r="E8" s="483"/>
      <c r="F8" s="401"/>
    </row>
    <row r="9" spans="1:6" s="325" customFormat="1">
      <c r="A9" s="655"/>
      <c r="B9" s="657"/>
      <c r="C9" s="659"/>
      <c r="D9" s="402" t="s">
        <v>790</v>
      </c>
      <c r="E9" s="403" t="s">
        <v>791</v>
      </c>
      <c r="F9" s="401"/>
    </row>
    <row r="10" spans="1:6" s="325" customFormat="1" ht="16.5" thickBot="1">
      <c r="A10" s="404" t="s">
        <v>9</v>
      </c>
      <c r="B10" s="405" t="s">
        <v>10</v>
      </c>
      <c r="C10" s="406">
        <v>1</v>
      </c>
      <c r="D10" s="406">
        <v>2</v>
      </c>
      <c r="E10" s="407">
        <v>3</v>
      </c>
      <c r="F10" s="401"/>
    </row>
    <row r="11" spans="1:6" ht="16.5" thickBot="1">
      <c r="A11" s="615" t="s">
        <v>792</v>
      </c>
      <c r="B11" s="408" t="s">
        <v>303</v>
      </c>
      <c r="C11" s="409"/>
      <c r="D11" s="409"/>
      <c r="E11" s="410">
        <f>C11-D11</f>
        <v>0</v>
      </c>
      <c r="F11" s="411"/>
    </row>
    <row r="12" spans="1:6">
      <c r="A12" s="615" t="s">
        <v>793</v>
      </c>
      <c r="B12" s="412"/>
      <c r="C12" s="413"/>
      <c r="D12" s="413"/>
      <c r="E12" s="414"/>
      <c r="F12" s="411"/>
    </row>
    <row r="13" spans="1:6">
      <c r="A13" s="616" t="s">
        <v>794</v>
      </c>
      <c r="B13" s="415" t="s">
        <v>304</v>
      </c>
      <c r="C13" s="416">
        <f>SUM(C14:C16)</f>
        <v>13221</v>
      </c>
      <c r="D13" s="416">
        <f>SUM(D14:D16)</f>
        <v>0</v>
      </c>
      <c r="E13" s="417">
        <f>SUM(E14:E16)</f>
        <v>13221</v>
      </c>
      <c r="F13" s="411"/>
    </row>
    <row r="14" spans="1:6">
      <c r="A14" s="616" t="s">
        <v>795</v>
      </c>
      <c r="B14" s="415" t="s">
        <v>305</v>
      </c>
      <c r="C14" s="418">
        <v>12986</v>
      </c>
      <c r="D14" s="418"/>
      <c r="E14" s="417">
        <f t="shared" ref="E14:E44" si="0">C14-D14</f>
        <v>12986</v>
      </c>
      <c r="F14" s="411"/>
    </row>
    <row r="15" spans="1:6">
      <c r="A15" s="616" t="s">
        <v>796</v>
      </c>
      <c r="B15" s="415" t="s">
        <v>306</v>
      </c>
      <c r="C15" s="418"/>
      <c r="D15" s="418"/>
      <c r="E15" s="417">
        <f t="shared" si="0"/>
        <v>0</v>
      </c>
      <c r="F15" s="411"/>
    </row>
    <row r="16" spans="1:6">
      <c r="A16" s="616" t="s">
        <v>797</v>
      </c>
      <c r="B16" s="415" t="s">
        <v>307</v>
      </c>
      <c r="C16" s="418">
        <v>235</v>
      </c>
      <c r="D16" s="418"/>
      <c r="E16" s="417">
        <f t="shared" si="0"/>
        <v>235</v>
      </c>
      <c r="F16" s="411"/>
    </row>
    <row r="17" spans="1:6">
      <c r="A17" s="616" t="s">
        <v>473</v>
      </c>
      <c r="B17" s="415" t="s">
        <v>308</v>
      </c>
      <c r="C17" s="418"/>
      <c r="D17" s="418"/>
      <c r="E17" s="417">
        <f t="shared" si="0"/>
        <v>0</v>
      </c>
      <c r="F17" s="411"/>
    </row>
    <row r="18" spans="1:6">
      <c r="A18" s="616" t="s">
        <v>798</v>
      </c>
      <c r="B18" s="415" t="s">
        <v>309</v>
      </c>
      <c r="C18" s="416">
        <f>+C19+C20</f>
        <v>3316</v>
      </c>
      <c r="D18" s="416">
        <f>+D19+D20</f>
        <v>0</v>
      </c>
      <c r="E18" s="417">
        <f t="shared" si="0"/>
        <v>3316</v>
      </c>
      <c r="F18" s="411"/>
    </row>
    <row r="19" spans="1:6">
      <c r="A19" s="616" t="s">
        <v>799</v>
      </c>
      <c r="B19" s="415" t="s">
        <v>310</v>
      </c>
      <c r="C19" s="418"/>
      <c r="D19" s="418"/>
      <c r="E19" s="417">
        <f t="shared" si="0"/>
        <v>0</v>
      </c>
      <c r="F19" s="411"/>
    </row>
    <row r="20" spans="1:6">
      <c r="A20" s="616" t="s">
        <v>797</v>
      </c>
      <c r="B20" s="415" t="s">
        <v>311</v>
      </c>
      <c r="C20" s="418">
        <v>3316</v>
      </c>
      <c r="D20" s="418"/>
      <c r="E20" s="417">
        <f t="shared" si="0"/>
        <v>3316</v>
      </c>
      <c r="F20" s="411"/>
    </row>
    <row r="21" spans="1:6" ht="16.5" thickBot="1">
      <c r="A21" s="617" t="s">
        <v>476</v>
      </c>
      <c r="B21" s="419" t="s">
        <v>312</v>
      </c>
      <c r="C21" s="420">
        <f>C13+C17+C18</f>
        <v>16537</v>
      </c>
      <c r="D21" s="420">
        <f>D13+D17+D18</f>
        <v>0</v>
      </c>
      <c r="E21" s="421">
        <f>E13+E17+E18</f>
        <v>16537</v>
      </c>
      <c r="F21" s="411"/>
    </row>
    <row r="22" spans="1:6">
      <c r="A22" s="615" t="s">
        <v>800</v>
      </c>
      <c r="B22" s="412"/>
      <c r="C22" s="422"/>
      <c r="D22" s="413"/>
      <c r="E22" s="414">
        <f t="shared" si="0"/>
        <v>0</v>
      </c>
      <c r="F22" s="411"/>
    </row>
    <row r="23" spans="1:6">
      <c r="A23" s="616" t="s">
        <v>801</v>
      </c>
      <c r="B23" s="423" t="s">
        <v>313</v>
      </c>
      <c r="C23" s="424"/>
      <c r="D23" s="424"/>
      <c r="E23" s="425">
        <f t="shared" si="0"/>
        <v>0</v>
      </c>
      <c r="F23" s="411"/>
    </row>
    <row r="24" spans="1:6" ht="16.5" thickBot="1">
      <c r="A24" s="616"/>
      <c r="B24" s="426"/>
      <c r="C24" s="427"/>
      <c r="D24" s="428"/>
      <c r="E24" s="429"/>
      <c r="F24" s="411"/>
    </row>
    <row r="25" spans="1:6">
      <c r="A25" s="615" t="s">
        <v>802</v>
      </c>
      <c r="B25" s="430"/>
      <c r="C25" s="431"/>
      <c r="D25" s="432"/>
      <c r="E25" s="433"/>
      <c r="F25" s="411"/>
    </row>
    <row r="26" spans="1:6">
      <c r="A26" s="616" t="s">
        <v>794</v>
      </c>
      <c r="B26" s="415" t="s">
        <v>314</v>
      </c>
      <c r="C26" s="416">
        <f>SUM(C27:C29)</f>
        <v>87299</v>
      </c>
      <c r="D26" s="416">
        <f>SUM(D27:D29)</f>
        <v>87299</v>
      </c>
      <c r="E26" s="417">
        <f>SUM(E27:E29)</f>
        <v>0</v>
      </c>
      <c r="F26" s="411"/>
    </row>
    <row r="27" spans="1:6">
      <c r="A27" s="616" t="s">
        <v>803</v>
      </c>
      <c r="B27" s="415" t="s">
        <v>315</v>
      </c>
      <c r="C27" s="418">
        <v>25588</v>
      </c>
      <c r="D27" s="418">
        <f>+C27</f>
        <v>25588</v>
      </c>
      <c r="E27" s="417">
        <f t="shared" si="0"/>
        <v>0</v>
      </c>
      <c r="F27" s="411"/>
    </row>
    <row r="28" spans="1:6">
      <c r="A28" s="616" t="s">
        <v>804</v>
      </c>
      <c r="B28" s="415" t="s">
        <v>316</v>
      </c>
      <c r="C28" s="418">
        <v>61711</v>
      </c>
      <c r="D28" s="418">
        <f t="shared" ref="D28:D34" si="1">+C28</f>
        <v>61711</v>
      </c>
      <c r="E28" s="417">
        <f t="shared" si="0"/>
        <v>0</v>
      </c>
      <c r="F28" s="411"/>
    </row>
    <row r="29" spans="1:6">
      <c r="A29" s="616" t="s">
        <v>797</v>
      </c>
      <c r="B29" s="415" t="s">
        <v>317</v>
      </c>
      <c r="C29" s="418">
        <v>0</v>
      </c>
      <c r="D29" s="418">
        <f t="shared" si="1"/>
        <v>0</v>
      </c>
      <c r="E29" s="417">
        <f t="shared" si="0"/>
        <v>0</v>
      </c>
      <c r="F29" s="411"/>
    </row>
    <row r="30" spans="1:6">
      <c r="A30" s="616" t="s">
        <v>805</v>
      </c>
      <c r="B30" s="415" t="s">
        <v>318</v>
      </c>
      <c r="C30" s="418">
        <v>23390</v>
      </c>
      <c r="D30" s="418">
        <f t="shared" si="1"/>
        <v>23390</v>
      </c>
      <c r="E30" s="417">
        <f t="shared" si="0"/>
        <v>0</v>
      </c>
      <c r="F30" s="411"/>
    </row>
    <row r="31" spans="1:6">
      <c r="A31" s="616" t="s">
        <v>492</v>
      </c>
      <c r="B31" s="415" t="s">
        <v>319</v>
      </c>
      <c r="C31" s="418">
        <v>1337</v>
      </c>
      <c r="D31" s="418">
        <f t="shared" si="1"/>
        <v>1337</v>
      </c>
      <c r="E31" s="417">
        <f t="shared" si="0"/>
        <v>0</v>
      </c>
      <c r="F31" s="411"/>
    </row>
    <row r="32" spans="1:6">
      <c r="A32" s="616" t="s">
        <v>493</v>
      </c>
      <c r="B32" s="415" t="s">
        <v>320</v>
      </c>
      <c r="C32" s="418">
        <v>3455</v>
      </c>
      <c r="D32" s="418">
        <f t="shared" si="1"/>
        <v>3455</v>
      </c>
      <c r="E32" s="417">
        <f t="shared" si="0"/>
        <v>0</v>
      </c>
      <c r="F32" s="411"/>
    </row>
    <row r="33" spans="1:27">
      <c r="A33" s="616" t="s">
        <v>494</v>
      </c>
      <c r="B33" s="415" t="s">
        <v>321</v>
      </c>
      <c r="C33" s="418">
        <v>0</v>
      </c>
      <c r="D33" s="418">
        <f t="shared" si="1"/>
        <v>0</v>
      </c>
      <c r="E33" s="417">
        <f t="shared" si="0"/>
        <v>0</v>
      </c>
      <c r="F33" s="411"/>
    </row>
    <row r="34" spans="1:27">
      <c r="A34" s="616" t="s">
        <v>806</v>
      </c>
      <c r="B34" s="415" t="s">
        <v>322</v>
      </c>
      <c r="C34" s="418">
        <v>0</v>
      </c>
      <c r="D34" s="418">
        <f t="shared" si="1"/>
        <v>0</v>
      </c>
      <c r="E34" s="417">
        <f t="shared" si="0"/>
        <v>0</v>
      </c>
      <c r="F34" s="411"/>
    </row>
    <row r="35" spans="1:27">
      <c r="A35" s="616" t="s">
        <v>807</v>
      </c>
      <c r="B35" s="415" t="s">
        <v>323</v>
      </c>
      <c r="C35" s="416">
        <f>SUM(C36:C39)</f>
        <v>4096</v>
      </c>
      <c r="D35" s="416">
        <f>SUM(D36:D39)</f>
        <v>4096</v>
      </c>
      <c r="E35" s="417">
        <f>SUM(E36:E39)</f>
        <v>0</v>
      </c>
      <c r="F35" s="411"/>
    </row>
    <row r="36" spans="1:27">
      <c r="A36" s="616" t="s">
        <v>808</v>
      </c>
      <c r="B36" s="415" t="s">
        <v>324</v>
      </c>
      <c r="C36" s="418">
        <v>0</v>
      </c>
      <c r="D36" s="418">
        <f t="shared" ref="D36:D39" si="2">+C36</f>
        <v>0</v>
      </c>
      <c r="E36" s="417">
        <f t="shared" si="0"/>
        <v>0</v>
      </c>
      <c r="F36" s="411"/>
    </row>
    <row r="37" spans="1:27">
      <c r="A37" s="616" t="s">
        <v>809</v>
      </c>
      <c r="B37" s="415" t="s">
        <v>325</v>
      </c>
      <c r="C37" s="418">
        <v>662</v>
      </c>
      <c r="D37" s="418">
        <f t="shared" si="2"/>
        <v>662</v>
      </c>
      <c r="E37" s="417">
        <f t="shared" si="0"/>
        <v>0</v>
      </c>
      <c r="F37" s="411"/>
    </row>
    <row r="38" spans="1:27">
      <c r="A38" s="616" t="s">
        <v>810</v>
      </c>
      <c r="B38" s="415" t="s">
        <v>326</v>
      </c>
      <c r="C38" s="418">
        <v>0</v>
      </c>
      <c r="D38" s="418">
        <f t="shared" si="2"/>
        <v>0</v>
      </c>
      <c r="E38" s="417">
        <f t="shared" si="0"/>
        <v>0</v>
      </c>
      <c r="F38" s="411"/>
    </row>
    <row r="39" spans="1:27">
      <c r="A39" s="616" t="s">
        <v>811</v>
      </c>
      <c r="B39" s="415" t="s">
        <v>327</v>
      </c>
      <c r="C39" s="418">
        <v>3434</v>
      </c>
      <c r="D39" s="418">
        <f t="shared" si="2"/>
        <v>3434</v>
      </c>
      <c r="E39" s="417">
        <f t="shared" si="0"/>
        <v>0</v>
      </c>
      <c r="F39" s="411"/>
    </row>
    <row r="40" spans="1:27">
      <c r="A40" s="616" t="s">
        <v>812</v>
      </c>
      <c r="B40" s="415" t="s">
        <v>328</v>
      </c>
      <c r="C40" s="416">
        <f>SUM(C41:C44)</f>
        <v>1777</v>
      </c>
      <c r="D40" s="416">
        <f>SUM(D41:D44)</f>
        <v>1777</v>
      </c>
      <c r="E40" s="417">
        <f>SUM(E41:E44)</f>
        <v>0</v>
      </c>
      <c r="F40" s="411"/>
    </row>
    <row r="41" spans="1:27">
      <c r="A41" s="616" t="s">
        <v>813</v>
      </c>
      <c r="B41" s="415" t="s">
        <v>329</v>
      </c>
      <c r="C41" s="418"/>
      <c r="D41" s="418">
        <f t="shared" ref="D41:D44" si="3">+C41</f>
        <v>0</v>
      </c>
      <c r="E41" s="417">
        <f t="shared" si="0"/>
        <v>0</v>
      </c>
      <c r="F41" s="411"/>
    </row>
    <row r="42" spans="1:27">
      <c r="A42" s="616" t="s">
        <v>814</v>
      </c>
      <c r="B42" s="415" t="s">
        <v>330</v>
      </c>
      <c r="C42" s="418"/>
      <c r="D42" s="418">
        <f t="shared" si="3"/>
        <v>0</v>
      </c>
      <c r="E42" s="417">
        <f t="shared" si="0"/>
        <v>0</v>
      </c>
      <c r="F42" s="411"/>
    </row>
    <row r="43" spans="1:27">
      <c r="A43" s="616" t="s">
        <v>815</v>
      </c>
      <c r="B43" s="415" t="s">
        <v>331</v>
      </c>
      <c r="C43" s="418">
        <v>170</v>
      </c>
      <c r="D43" s="418">
        <f t="shared" si="3"/>
        <v>170</v>
      </c>
      <c r="E43" s="417">
        <f t="shared" si="0"/>
        <v>0</v>
      </c>
      <c r="F43" s="411"/>
    </row>
    <row r="44" spans="1:27">
      <c r="A44" s="616" t="s">
        <v>816</v>
      </c>
      <c r="B44" s="415" t="s">
        <v>332</v>
      </c>
      <c r="C44" s="418">
        <v>1607</v>
      </c>
      <c r="D44" s="418">
        <f t="shared" si="3"/>
        <v>1607</v>
      </c>
      <c r="E44" s="417">
        <f t="shared" si="0"/>
        <v>0</v>
      </c>
      <c r="F44" s="411"/>
    </row>
    <row r="45" spans="1:27" ht="16.5" thickBot="1">
      <c r="A45" s="617" t="s">
        <v>817</v>
      </c>
      <c r="B45" s="434" t="s">
        <v>333</v>
      </c>
      <c r="C45" s="435">
        <f>C26+C30+C31+C33+C32+C34+C35+C40</f>
        <v>121354</v>
      </c>
      <c r="D45" s="435">
        <f>D26+D30+D31+D33+D32+D34+D35+D40</f>
        <v>121354</v>
      </c>
      <c r="E45" s="436">
        <f>E26+E30+E31+E33+E32+E34+E35+E40</f>
        <v>0</v>
      </c>
      <c r="F45" s="411"/>
    </row>
    <row r="46" spans="1:27" ht="16.5" thickBot="1">
      <c r="A46" s="615" t="s">
        <v>818</v>
      </c>
      <c r="B46" s="437" t="s">
        <v>334</v>
      </c>
      <c r="C46" s="438">
        <f>C45+C23+C21+C11</f>
        <v>137891</v>
      </c>
      <c r="D46" s="438">
        <f>D45+D23+D21+D11</f>
        <v>121354</v>
      </c>
      <c r="E46" s="439">
        <f>E45+E23+E21+E11</f>
        <v>16537</v>
      </c>
      <c r="F46" s="411"/>
    </row>
    <row r="47" spans="1:27">
      <c r="A47" s="440"/>
      <c r="B47" s="441"/>
      <c r="C47" s="442"/>
      <c r="D47" s="442"/>
      <c r="E47" s="442"/>
      <c r="F47" s="411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</row>
    <row r="48" spans="1:27">
      <c r="A48" s="440"/>
      <c r="B48" s="441"/>
      <c r="C48" s="442"/>
      <c r="D48" s="442"/>
      <c r="E48" s="442"/>
      <c r="F48" s="411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</row>
    <row r="49" spans="1:6" ht="16.5" thickBot="1">
      <c r="A49" s="440" t="s">
        <v>819</v>
      </c>
      <c r="B49" s="441"/>
      <c r="C49" s="444"/>
      <c r="D49" s="444"/>
      <c r="E49" s="444"/>
      <c r="F49" s="48" t="s">
        <v>822</v>
      </c>
    </row>
    <row r="50" spans="1:6" s="325" customFormat="1">
      <c r="A50" s="660" t="s">
        <v>682</v>
      </c>
      <c r="B50" s="662" t="s">
        <v>683</v>
      </c>
      <c r="C50" s="664" t="s">
        <v>788</v>
      </c>
      <c r="D50" s="400" t="s">
        <v>820</v>
      </c>
      <c r="E50" s="400"/>
      <c r="F50" s="651" t="s">
        <v>821</v>
      </c>
    </row>
    <row r="51" spans="1:6" s="325" customFormat="1">
      <c r="A51" s="661"/>
      <c r="B51" s="663"/>
      <c r="C51" s="665"/>
      <c r="D51" s="445" t="s">
        <v>790</v>
      </c>
      <c r="E51" s="445" t="s">
        <v>791</v>
      </c>
      <c r="F51" s="652"/>
    </row>
    <row r="52" spans="1:6" s="325" customFormat="1" ht="16.5" thickBot="1">
      <c r="A52" s="404" t="s">
        <v>9</v>
      </c>
      <c r="B52" s="405" t="s">
        <v>10</v>
      </c>
      <c r="C52" s="406">
        <v>1</v>
      </c>
      <c r="D52" s="406">
        <v>2</v>
      </c>
      <c r="E52" s="446">
        <v>3</v>
      </c>
      <c r="F52" s="447">
        <v>4</v>
      </c>
    </row>
    <row r="53" spans="1:6">
      <c r="A53" s="615" t="s">
        <v>546</v>
      </c>
      <c r="B53" s="448"/>
      <c r="C53" s="449"/>
      <c r="D53" s="449"/>
      <c r="E53" s="449"/>
      <c r="F53" s="450"/>
    </row>
    <row r="54" spans="1:6">
      <c r="A54" s="616" t="s">
        <v>824</v>
      </c>
      <c r="B54" s="415" t="s">
        <v>335</v>
      </c>
      <c r="C54" s="451">
        <f>SUM(C55:C57)</f>
        <v>0</v>
      </c>
      <c r="D54" s="451">
        <f>SUM(D55:D57)</f>
        <v>0</v>
      </c>
      <c r="E54" s="452">
        <f>C54-D54</f>
        <v>0</v>
      </c>
      <c r="F54" s="453">
        <f>SUM(F55:F57)</f>
        <v>0</v>
      </c>
    </row>
    <row r="55" spans="1:6">
      <c r="A55" s="616" t="s">
        <v>825</v>
      </c>
      <c r="B55" s="415" t="s">
        <v>336</v>
      </c>
      <c r="C55" s="71"/>
      <c r="D55" s="71"/>
      <c r="E55" s="452">
        <f>C55-D55</f>
        <v>0</v>
      </c>
      <c r="F55" s="72"/>
    </row>
    <row r="56" spans="1:6">
      <c r="A56" s="616" t="s">
        <v>826</v>
      </c>
      <c r="B56" s="415" t="s">
        <v>337</v>
      </c>
      <c r="C56" s="71"/>
      <c r="D56" s="71"/>
      <c r="E56" s="452">
        <f t="shared" ref="E56:E97" si="4">C56-D56</f>
        <v>0</v>
      </c>
      <c r="F56" s="72"/>
    </row>
    <row r="57" spans="1:6">
      <c r="A57" s="616" t="s">
        <v>816</v>
      </c>
      <c r="B57" s="415" t="s">
        <v>338</v>
      </c>
      <c r="C57" s="71"/>
      <c r="D57" s="71"/>
      <c r="E57" s="452">
        <f t="shared" si="4"/>
        <v>0</v>
      </c>
      <c r="F57" s="72"/>
    </row>
    <row r="58" spans="1:6">
      <c r="A58" s="616" t="s">
        <v>827</v>
      </c>
      <c r="B58" s="415" t="s">
        <v>339</v>
      </c>
      <c r="C58" s="451">
        <f>C59+C61</f>
        <v>18501</v>
      </c>
      <c r="D58" s="451">
        <f>D59+D61</f>
        <v>0</v>
      </c>
      <c r="E58" s="452">
        <f t="shared" si="4"/>
        <v>18501</v>
      </c>
      <c r="F58" s="454">
        <f>F59+F61</f>
        <v>0</v>
      </c>
    </row>
    <row r="59" spans="1:6">
      <c r="A59" s="616" t="s">
        <v>828</v>
      </c>
      <c r="B59" s="415" t="s">
        <v>340</v>
      </c>
      <c r="C59" s="71">
        <v>18501</v>
      </c>
      <c r="D59" s="71"/>
      <c r="E59" s="452">
        <f t="shared" si="4"/>
        <v>18501</v>
      </c>
      <c r="F59" s="72"/>
    </row>
    <row r="60" spans="1:6">
      <c r="A60" s="618" t="s">
        <v>829</v>
      </c>
      <c r="B60" s="415" t="s">
        <v>341</v>
      </c>
      <c r="C60" s="71"/>
      <c r="D60" s="71"/>
      <c r="E60" s="452">
        <f t="shared" si="4"/>
        <v>0</v>
      </c>
      <c r="F60" s="72"/>
    </row>
    <row r="61" spans="1:6">
      <c r="A61" s="618" t="s">
        <v>830</v>
      </c>
      <c r="B61" s="415" t="s">
        <v>342</v>
      </c>
      <c r="C61" s="71"/>
      <c r="D61" s="71"/>
      <c r="E61" s="452">
        <f t="shared" si="4"/>
        <v>0</v>
      </c>
      <c r="F61" s="72"/>
    </row>
    <row r="62" spans="1:6">
      <c r="A62" s="618" t="s">
        <v>829</v>
      </c>
      <c r="B62" s="415" t="s">
        <v>343</v>
      </c>
      <c r="C62" s="71"/>
      <c r="D62" s="71"/>
      <c r="E62" s="452">
        <f t="shared" si="4"/>
        <v>0</v>
      </c>
      <c r="F62" s="72"/>
    </row>
    <row r="63" spans="1:6">
      <c r="A63" s="616" t="s">
        <v>831</v>
      </c>
      <c r="B63" s="415" t="s">
        <v>344</v>
      </c>
      <c r="C63" s="71"/>
      <c r="D63" s="71"/>
      <c r="E63" s="452">
        <f t="shared" si="4"/>
        <v>0</v>
      </c>
      <c r="F63" s="72"/>
    </row>
    <row r="64" spans="1:6">
      <c r="A64" s="616" t="s">
        <v>493</v>
      </c>
      <c r="B64" s="415" t="s">
        <v>345</v>
      </c>
      <c r="C64" s="71"/>
      <c r="D64" s="71"/>
      <c r="E64" s="452">
        <f t="shared" si="4"/>
        <v>0</v>
      </c>
      <c r="F64" s="72"/>
    </row>
    <row r="65" spans="1:6">
      <c r="A65" s="616" t="s">
        <v>550</v>
      </c>
      <c r="B65" s="415" t="s">
        <v>346</v>
      </c>
      <c r="C65" s="71"/>
      <c r="D65" s="71"/>
      <c r="E65" s="452">
        <f t="shared" si="4"/>
        <v>0</v>
      </c>
      <c r="F65" s="72"/>
    </row>
    <row r="66" spans="1:6">
      <c r="A66" s="616" t="s">
        <v>832</v>
      </c>
      <c r="B66" s="415" t="s">
        <v>347</v>
      </c>
      <c r="C66" s="71"/>
      <c r="D66" s="71"/>
      <c r="E66" s="452">
        <f t="shared" si="4"/>
        <v>0</v>
      </c>
      <c r="F66" s="72"/>
    </row>
    <row r="67" spans="1:6">
      <c r="A67" s="616" t="s">
        <v>799</v>
      </c>
      <c r="B67" s="415" t="s">
        <v>348</v>
      </c>
      <c r="C67" s="71"/>
      <c r="D67" s="71"/>
      <c r="E67" s="452">
        <f t="shared" si="4"/>
        <v>0</v>
      </c>
      <c r="F67" s="72"/>
    </row>
    <row r="68" spans="1:6" ht="16.5" thickBot="1">
      <c r="A68" s="619" t="s">
        <v>552</v>
      </c>
      <c r="B68" s="419" t="s">
        <v>349</v>
      </c>
      <c r="C68" s="455">
        <f>C54+C58+C63+C64+C65+C66</f>
        <v>18501</v>
      </c>
      <c r="D68" s="455">
        <f>D54+D58+D63+D64+D65+D66</f>
        <v>0</v>
      </c>
      <c r="E68" s="456">
        <f t="shared" si="4"/>
        <v>18501</v>
      </c>
      <c r="F68" s="457">
        <f>F54+F58+F63+F64+F65+F66</f>
        <v>0</v>
      </c>
    </row>
    <row r="69" spans="1:6">
      <c r="A69" s="615" t="s">
        <v>833</v>
      </c>
      <c r="B69" s="458"/>
      <c r="C69" s="459"/>
      <c r="D69" s="459"/>
      <c r="E69" s="460"/>
      <c r="F69" s="461"/>
    </row>
    <row r="70" spans="1:6">
      <c r="A70" s="616" t="s">
        <v>834</v>
      </c>
      <c r="B70" s="462" t="s">
        <v>350</v>
      </c>
      <c r="C70" s="71">
        <v>6499</v>
      </c>
      <c r="D70" s="71"/>
      <c r="E70" s="452">
        <f t="shared" si="4"/>
        <v>6499</v>
      </c>
      <c r="F70" s="72"/>
    </row>
    <row r="71" spans="1:6" ht="16.5" thickBot="1">
      <c r="A71" s="615"/>
      <c r="B71" s="463"/>
      <c r="C71" s="464"/>
      <c r="D71" s="464"/>
      <c r="E71" s="465"/>
      <c r="F71" s="466"/>
    </row>
    <row r="72" spans="1:6">
      <c r="A72" s="615" t="s">
        <v>835</v>
      </c>
      <c r="B72" s="448"/>
      <c r="C72" s="467"/>
      <c r="D72" s="467"/>
      <c r="E72" s="468"/>
      <c r="F72" s="469"/>
    </row>
    <row r="73" spans="1:6">
      <c r="A73" s="616" t="s">
        <v>836</v>
      </c>
      <c r="B73" s="415" t="s">
        <v>351</v>
      </c>
      <c r="C73" s="470">
        <f>SUM(C74:C76)</f>
        <v>1678</v>
      </c>
      <c r="D73" s="470">
        <f>SUM(D74:D76)</f>
        <v>1678</v>
      </c>
      <c r="E73" s="470">
        <f>SUM(E74:E76)</f>
        <v>0</v>
      </c>
      <c r="F73" s="471">
        <f>SUM(F74:F76)</f>
        <v>0</v>
      </c>
    </row>
    <row r="74" spans="1:6">
      <c r="A74" s="616" t="s">
        <v>837</v>
      </c>
      <c r="B74" s="415" t="s">
        <v>352</v>
      </c>
      <c r="C74" s="71">
        <v>1666</v>
      </c>
      <c r="D74" s="71">
        <f>+C74</f>
        <v>1666</v>
      </c>
      <c r="E74" s="452">
        <f t="shared" si="4"/>
        <v>0</v>
      </c>
      <c r="F74" s="72"/>
    </row>
    <row r="75" spans="1:6">
      <c r="A75" s="616" t="s">
        <v>838</v>
      </c>
      <c r="B75" s="415" t="s">
        <v>353</v>
      </c>
      <c r="C75" s="71">
        <v>0</v>
      </c>
      <c r="D75" s="71">
        <f t="shared" ref="D75:D76" si="5">+C75</f>
        <v>0</v>
      </c>
      <c r="E75" s="452">
        <f t="shared" si="4"/>
        <v>0</v>
      </c>
      <c r="F75" s="72"/>
    </row>
    <row r="76" spans="1:6">
      <c r="A76" s="620" t="s">
        <v>839</v>
      </c>
      <c r="B76" s="415" t="s">
        <v>354</v>
      </c>
      <c r="C76" s="71">
        <v>12</v>
      </c>
      <c r="D76" s="71">
        <f t="shared" si="5"/>
        <v>12</v>
      </c>
      <c r="E76" s="452">
        <f t="shared" si="4"/>
        <v>0</v>
      </c>
      <c r="F76" s="72"/>
    </row>
    <row r="77" spans="1:6">
      <c r="A77" s="616" t="s">
        <v>840</v>
      </c>
      <c r="B77" s="415" t="s">
        <v>355</v>
      </c>
      <c r="C77" s="451">
        <f>C78+C80</f>
        <v>45312</v>
      </c>
      <c r="D77" s="451">
        <f>D78+D80</f>
        <v>45312</v>
      </c>
      <c r="E77" s="451">
        <f>E78+E80</f>
        <v>0</v>
      </c>
      <c r="F77" s="454">
        <f>F78+F80</f>
        <v>0</v>
      </c>
    </row>
    <row r="78" spans="1:6">
      <c r="A78" s="616" t="s">
        <v>841</v>
      </c>
      <c r="B78" s="415" t="s">
        <v>356</v>
      </c>
      <c r="C78" s="71">
        <v>45312</v>
      </c>
      <c r="D78" s="71">
        <f t="shared" ref="D78:D81" si="6">+C78</f>
        <v>45312</v>
      </c>
      <c r="E78" s="452">
        <f t="shared" si="4"/>
        <v>0</v>
      </c>
      <c r="F78" s="72"/>
    </row>
    <row r="79" spans="1:6">
      <c r="A79" s="616" t="s">
        <v>842</v>
      </c>
      <c r="B79" s="415" t="s">
        <v>357</v>
      </c>
      <c r="C79" s="71"/>
      <c r="D79" s="71">
        <f t="shared" si="6"/>
        <v>0</v>
      </c>
      <c r="E79" s="452">
        <f t="shared" si="4"/>
        <v>0</v>
      </c>
      <c r="F79" s="72"/>
    </row>
    <row r="80" spans="1:6">
      <c r="A80" s="616" t="s">
        <v>843</v>
      </c>
      <c r="B80" s="415" t="s">
        <v>358</v>
      </c>
      <c r="C80" s="71"/>
      <c r="D80" s="71">
        <f t="shared" si="6"/>
        <v>0</v>
      </c>
      <c r="E80" s="452">
        <f t="shared" si="4"/>
        <v>0</v>
      </c>
      <c r="F80" s="72"/>
    </row>
    <row r="81" spans="1:6">
      <c r="A81" s="616" t="s">
        <v>844</v>
      </c>
      <c r="B81" s="415" t="s">
        <v>359</v>
      </c>
      <c r="C81" s="71"/>
      <c r="D81" s="71">
        <f t="shared" si="6"/>
        <v>0</v>
      </c>
      <c r="E81" s="452">
        <f t="shared" si="4"/>
        <v>0</v>
      </c>
      <c r="F81" s="72"/>
    </row>
    <row r="82" spans="1:6">
      <c r="A82" s="616" t="s">
        <v>845</v>
      </c>
      <c r="B82" s="415" t="s">
        <v>360</v>
      </c>
      <c r="C82" s="451">
        <f>SUM(C83:C86)</f>
        <v>7429</v>
      </c>
      <c r="D82" s="451">
        <f>SUM(D83:D86)</f>
        <v>7429</v>
      </c>
      <c r="E82" s="451">
        <f>SUM(E83:E86)</f>
        <v>0</v>
      </c>
      <c r="F82" s="454">
        <f>SUM(F83:F86)</f>
        <v>0</v>
      </c>
    </row>
    <row r="83" spans="1:6">
      <c r="A83" s="616" t="s">
        <v>846</v>
      </c>
      <c r="B83" s="415" t="s">
        <v>361</v>
      </c>
      <c r="C83" s="71"/>
      <c r="D83" s="71">
        <f t="shared" ref="D83:D86" si="7">+C83</f>
        <v>0</v>
      </c>
      <c r="E83" s="452">
        <f t="shared" si="4"/>
        <v>0</v>
      </c>
      <c r="F83" s="72"/>
    </row>
    <row r="84" spans="1:6">
      <c r="A84" s="616" t="s">
        <v>847</v>
      </c>
      <c r="B84" s="415" t="s">
        <v>362</v>
      </c>
      <c r="C84" s="71"/>
      <c r="D84" s="71">
        <f t="shared" si="7"/>
        <v>0</v>
      </c>
      <c r="E84" s="452">
        <f t="shared" si="4"/>
        <v>0</v>
      </c>
      <c r="F84" s="72"/>
    </row>
    <row r="85" spans="1:6">
      <c r="A85" s="616" t="s">
        <v>848</v>
      </c>
      <c r="B85" s="415" t="s">
        <v>363</v>
      </c>
      <c r="C85" s="71">
        <v>7429</v>
      </c>
      <c r="D85" s="71">
        <f t="shared" si="7"/>
        <v>7429</v>
      </c>
      <c r="E85" s="452">
        <f t="shared" si="4"/>
        <v>0</v>
      </c>
      <c r="F85" s="72"/>
    </row>
    <row r="86" spans="1:6">
      <c r="A86" s="616" t="s">
        <v>849</v>
      </c>
      <c r="B86" s="415" t="s">
        <v>364</v>
      </c>
      <c r="C86" s="71"/>
      <c r="D86" s="71">
        <f t="shared" si="7"/>
        <v>0</v>
      </c>
      <c r="E86" s="452">
        <f t="shared" si="4"/>
        <v>0</v>
      </c>
      <c r="F86" s="72"/>
    </row>
    <row r="87" spans="1:6">
      <c r="A87" s="616" t="s">
        <v>850</v>
      </c>
      <c r="B87" s="415" t="s">
        <v>365</v>
      </c>
      <c r="C87" s="472">
        <f>SUM(C88:C92)+C96</f>
        <v>14454</v>
      </c>
      <c r="D87" s="472">
        <f>SUM(D88:D92)+D96</f>
        <v>14454</v>
      </c>
      <c r="E87" s="472">
        <f>SUM(E88:E92)+E96</f>
        <v>0</v>
      </c>
      <c r="F87" s="453">
        <f>SUM(F88:F92)+F96</f>
        <v>0</v>
      </c>
    </row>
    <row r="88" spans="1:6">
      <c r="A88" s="616" t="s">
        <v>851</v>
      </c>
      <c r="B88" s="415" t="s">
        <v>366</v>
      </c>
      <c r="C88" s="71">
        <v>0</v>
      </c>
      <c r="D88" s="71">
        <f t="shared" ref="D88:D91" si="8">+C88</f>
        <v>0</v>
      </c>
      <c r="E88" s="452">
        <f t="shared" si="4"/>
        <v>0</v>
      </c>
      <c r="F88" s="72"/>
    </row>
    <row r="89" spans="1:6">
      <c r="A89" s="616" t="s">
        <v>852</v>
      </c>
      <c r="B89" s="415" t="s">
        <v>367</v>
      </c>
      <c r="C89" s="71">
        <v>5521</v>
      </c>
      <c r="D89" s="71">
        <f t="shared" si="8"/>
        <v>5521</v>
      </c>
      <c r="E89" s="452">
        <f t="shared" si="4"/>
        <v>0</v>
      </c>
      <c r="F89" s="72"/>
    </row>
    <row r="90" spans="1:6">
      <c r="A90" s="616" t="s">
        <v>853</v>
      </c>
      <c r="B90" s="415" t="s">
        <v>368</v>
      </c>
      <c r="C90" s="71">
        <v>285</v>
      </c>
      <c r="D90" s="71">
        <f t="shared" si="8"/>
        <v>285</v>
      </c>
      <c r="E90" s="452">
        <f t="shared" si="4"/>
        <v>0</v>
      </c>
      <c r="F90" s="72"/>
    </row>
    <row r="91" spans="1:6">
      <c r="A91" s="616" t="s">
        <v>854</v>
      </c>
      <c r="B91" s="415" t="s">
        <v>369</v>
      </c>
      <c r="C91" s="71">
        <v>6090</v>
      </c>
      <c r="D91" s="71">
        <f t="shared" si="8"/>
        <v>6090</v>
      </c>
      <c r="E91" s="452">
        <f t="shared" si="4"/>
        <v>0</v>
      </c>
      <c r="F91" s="72"/>
    </row>
    <row r="92" spans="1:6">
      <c r="A92" s="616" t="s">
        <v>855</v>
      </c>
      <c r="B92" s="415" t="s">
        <v>370</v>
      </c>
      <c r="C92" s="451">
        <f>SUM(C93:C95)</f>
        <v>1498</v>
      </c>
      <c r="D92" s="451">
        <f>SUM(D93:D95)</f>
        <v>1498</v>
      </c>
      <c r="E92" s="451">
        <f>SUM(E93:E95)</f>
        <v>0</v>
      </c>
      <c r="F92" s="454">
        <f>SUM(F93:F95)</f>
        <v>0</v>
      </c>
    </row>
    <row r="93" spans="1:6">
      <c r="A93" s="616" t="s">
        <v>808</v>
      </c>
      <c r="B93" s="415" t="s">
        <v>371</v>
      </c>
      <c r="C93" s="71">
        <v>664</v>
      </c>
      <c r="D93" s="71">
        <f t="shared" ref="D93:D97" si="9">+C93</f>
        <v>664</v>
      </c>
      <c r="E93" s="452">
        <f t="shared" si="4"/>
        <v>0</v>
      </c>
      <c r="F93" s="72"/>
    </row>
    <row r="94" spans="1:6">
      <c r="A94" s="616" t="s">
        <v>809</v>
      </c>
      <c r="B94" s="415" t="s">
        <v>372</v>
      </c>
      <c r="C94" s="71">
        <v>0</v>
      </c>
      <c r="D94" s="71">
        <f t="shared" si="9"/>
        <v>0</v>
      </c>
      <c r="E94" s="452">
        <f t="shared" si="4"/>
        <v>0</v>
      </c>
      <c r="F94" s="72"/>
    </row>
    <row r="95" spans="1:6">
      <c r="A95" s="616" t="s">
        <v>811</v>
      </c>
      <c r="B95" s="415" t="s">
        <v>373</v>
      </c>
      <c r="C95" s="71">
        <v>834</v>
      </c>
      <c r="D95" s="71">
        <f t="shared" si="9"/>
        <v>834</v>
      </c>
      <c r="E95" s="452">
        <f t="shared" si="4"/>
        <v>0</v>
      </c>
      <c r="F95" s="72"/>
    </row>
    <row r="96" spans="1:6">
      <c r="A96" s="616" t="s">
        <v>856</v>
      </c>
      <c r="B96" s="415" t="s">
        <v>374</v>
      </c>
      <c r="C96" s="71">
        <v>1060</v>
      </c>
      <c r="D96" s="71">
        <f t="shared" si="9"/>
        <v>1060</v>
      </c>
      <c r="E96" s="452">
        <f t="shared" si="4"/>
        <v>0</v>
      </c>
      <c r="F96" s="72"/>
    </row>
    <row r="97" spans="1:27">
      <c r="A97" s="616" t="s">
        <v>857</v>
      </c>
      <c r="B97" s="415" t="s">
        <v>375</v>
      </c>
      <c r="C97" s="71">
        <v>792</v>
      </c>
      <c r="D97" s="71">
        <f t="shared" si="9"/>
        <v>792</v>
      </c>
      <c r="E97" s="452">
        <f t="shared" si="4"/>
        <v>0</v>
      </c>
      <c r="F97" s="72"/>
    </row>
    <row r="98" spans="1:27" ht="16.5" thickBot="1">
      <c r="A98" s="617" t="s">
        <v>572</v>
      </c>
      <c r="B98" s="419" t="s">
        <v>376</v>
      </c>
      <c r="C98" s="473">
        <f>C87+C82+C77+C73+C97</f>
        <v>69665</v>
      </c>
      <c r="D98" s="473">
        <f>D87+D82+D77+D73+D97</f>
        <v>69665</v>
      </c>
      <c r="E98" s="473">
        <f>E87+E82+E77+E73+E97</f>
        <v>0</v>
      </c>
      <c r="F98" s="474">
        <f>F87+F82+F77+F73+F97</f>
        <v>0</v>
      </c>
    </row>
    <row r="99" spans="1:27" ht="16.5" thickBot="1">
      <c r="A99" s="615" t="s">
        <v>858</v>
      </c>
      <c r="B99" s="475" t="s">
        <v>377</v>
      </c>
      <c r="C99" s="476">
        <f>C98+C70+C68</f>
        <v>94665</v>
      </c>
      <c r="D99" s="476">
        <f>D98+D70+D68</f>
        <v>69665</v>
      </c>
      <c r="E99" s="476">
        <f>E98+E70+E68</f>
        <v>25000</v>
      </c>
      <c r="F99" s="477">
        <f>F98+F70+F68</f>
        <v>0</v>
      </c>
    </row>
    <row r="100" spans="1:27">
      <c r="A100" s="621"/>
      <c r="B100" s="478"/>
      <c r="C100" s="479"/>
      <c r="D100" s="479"/>
      <c r="E100" s="479"/>
      <c r="F100" s="480"/>
    </row>
    <row r="101" spans="1:27" ht="16.5" thickBot="1">
      <c r="A101" s="622" t="s">
        <v>859</v>
      </c>
      <c r="B101" s="481"/>
      <c r="C101" s="479"/>
      <c r="D101" s="479"/>
      <c r="E101" s="479"/>
      <c r="F101" s="48" t="s">
        <v>822</v>
      </c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3"/>
      <c r="X101" s="443"/>
      <c r="Y101" s="443"/>
      <c r="Z101" s="443"/>
      <c r="AA101" s="443"/>
    </row>
    <row r="102" spans="1:27" s="484" customFormat="1" ht="31.5">
      <c r="A102" s="623" t="s">
        <v>682</v>
      </c>
      <c r="B102" s="412" t="s">
        <v>683</v>
      </c>
      <c r="C102" s="482" t="s">
        <v>864</v>
      </c>
      <c r="D102" s="482" t="s">
        <v>865</v>
      </c>
      <c r="E102" s="482" t="s">
        <v>866</v>
      </c>
      <c r="F102" s="483" t="s">
        <v>867</v>
      </c>
    </row>
    <row r="103" spans="1:27" s="484" customFormat="1" ht="16.5" thickBot="1">
      <c r="A103" s="623" t="s">
        <v>9</v>
      </c>
      <c r="B103" s="405" t="s">
        <v>10</v>
      </c>
      <c r="C103" s="406">
        <v>1</v>
      </c>
      <c r="D103" s="406">
        <v>2</v>
      </c>
      <c r="E103" s="406">
        <v>3</v>
      </c>
      <c r="F103" s="447">
        <v>4</v>
      </c>
    </row>
    <row r="104" spans="1:27">
      <c r="A104" s="616" t="s">
        <v>860</v>
      </c>
      <c r="B104" s="485" t="s">
        <v>378</v>
      </c>
      <c r="C104" s="486"/>
      <c r="D104" s="486"/>
      <c r="E104" s="486"/>
      <c r="F104" s="487">
        <f>C104+D104-E104</f>
        <v>0</v>
      </c>
    </row>
    <row r="105" spans="1:27">
      <c r="A105" s="616" t="s">
        <v>861</v>
      </c>
      <c r="B105" s="415" t="s">
        <v>379</v>
      </c>
      <c r="C105" s="71"/>
      <c r="D105" s="71"/>
      <c r="E105" s="71"/>
      <c r="F105" s="488">
        <f>C105+D105-E105</f>
        <v>0</v>
      </c>
    </row>
    <row r="106" spans="1:27" ht="16.5" thickBot="1">
      <c r="A106" s="616" t="s">
        <v>862</v>
      </c>
      <c r="B106" s="489" t="s">
        <v>380</v>
      </c>
      <c r="C106" s="248"/>
      <c r="D106" s="248"/>
      <c r="E106" s="248"/>
      <c r="F106" s="490">
        <f>C106+D106-E106</f>
        <v>0</v>
      </c>
    </row>
    <row r="107" spans="1:27" ht="16.5" thickBot="1">
      <c r="A107" s="624" t="s">
        <v>863</v>
      </c>
      <c r="B107" s="491" t="s">
        <v>381</v>
      </c>
      <c r="C107" s="492">
        <f>SUM(C104:C106)</f>
        <v>0</v>
      </c>
      <c r="D107" s="492">
        <f>SUM(D104:D106)</f>
        <v>0</v>
      </c>
      <c r="E107" s="492">
        <f>SUM(E104:E106)</f>
        <v>0</v>
      </c>
      <c r="F107" s="493">
        <f>SUM(F104:F106)</f>
        <v>0</v>
      </c>
    </row>
    <row r="108" spans="1:27">
      <c r="A108" s="494"/>
      <c r="B108" s="495"/>
      <c r="C108" s="440"/>
      <c r="D108" s="440"/>
      <c r="E108" s="440"/>
      <c r="F108" s="401"/>
      <c r="G108" s="443"/>
      <c r="H108" s="443"/>
      <c r="I108" s="443"/>
      <c r="J108" s="443"/>
      <c r="K108" s="443"/>
      <c r="L108" s="443"/>
      <c r="M108" s="443"/>
      <c r="N108" s="443"/>
      <c r="O108" s="443"/>
      <c r="P108" s="443"/>
      <c r="Q108" s="443"/>
      <c r="R108" s="443"/>
      <c r="S108" s="443"/>
      <c r="T108" s="443"/>
      <c r="U108" s="443"/>
      <c r="V108" s="443"/>
      <c r="W108" s="443"/>
      <c r="X108" s="443"/>
      <c r="Y108" s="443"/>
      <c r="Z108" s="443"/>
      <c r="AA108" s="443"/>
    </row>
    <row r="109" spans="1:27">
      <c r="A109" s="653"/>
      <c r="B109" s="653"/>
      <c r="C109" s="653"/>
      <c r="D109" s="653"/>
      <c r="E109" s="653"/>
      <c r="F109" s="653"/>
      <c r="G109" s="443"/>
      <c r="H109" s="443"/>
      <c r="I109" s="443"/>
      <c r="J109" s="443"/>
      <c r="K109" s="443"/>
      <c r="L109" s="443"/>
      <c r="M109" s="443"/>
      <c r="N109" s="443"/>
      <c r="O109" s="443"/>
      <c r="P109" s="443"/>
      <c r="Q109" s="443"/>
      <c r="R109" s="443"/>
      <c r="S109" s="443"/>
      <c r="T109" s="443"/>
      <c r="U109" s="443"/>
      <c r="V109" s="443"/>
      <c r="W109" s="443"/>
      <c r="X109" s="443"/>
      <c r="Y109" s="443"/>
      <c r="Z109" s="443"/>
      <c r="AA109" s="443"/>
    </row>
    <row r="111" spans="1:27">
      <c r="A111" s="540" t="s">
        <v>403</v>
      </c>
      <c r="B111" s="634" t="str">
        <f>Title!B11</f>
        <v>30/10/2017</v>
      </c>
      <c r="C111" s="634"/>
      <c r="D111" s="634"/>
      <c r="E111" s="634"/>
      <c r="F111" s="634"/>
      <c r="G111" s="634"/>
      <c r="H111" s="634"/>
    </row>
    <row r="112" spans="1:27">
      <c r="A112" s="133"/>
      <c r="B112" s="134"/>
      <c r="C112" s="134"/>
      <c r="D112" s="134"/>
      <c r="E112" s="134"/>
      <c r="F112" s="134"/>
      <c r="G112" s="134"/>
      <c r="H112" s="134"/>
    </row>
    <row r="113" spans="1:8">
      <c r="A113" s="137"/>
      <c r="B113" s="635"/>
      <c r="C113" s="635"/>
      <c r="D113" s="635"/>
      <c r="E113" s="635"/>
      <c r="F113" s="130"/>
      <c r="G113" s="131"/>
      <c r="H113" s="51"/>
    </row>
    <row r="114" spans="1:8">
      <c r="A114" s="541" t="s">
        <v>514</v>
      </c>
      <c r="B114" s="540"/>
      <c r="C114" s="206"/>
      <c r="D114" s="206"/>
      <c r="E114" s="151"/>
      <c r="F114" s="151"/>
      <c r="G114" s="208"/>
      <c r="H114" s="208"/>
    </row>
    <row r="115" spans="1:8">
      <c r="A115" s="541"/>
      <c r="B115" s="542" t="s">
        <v>515</v>
      </c>
      <c r="C115" s="206"/>
      <c r="D115" s="206"/>
      <c r="E115" s="151"/>
      <c r="F115" s="151"/>
      <c r="G115" s="208"/>
      <c r="H115" s="208"/>
    </row>
    <row r="116" spans="1:8" ht="15.95" customHeight="1">
      <c r="A116" s="541" t="s">
        <v>516</v>
      </c>
      <c r="B116" s="540"/>
      <c r="C116" s="206"/>
      <c r="D116" s="206"/>
      <c r="E116" s="151"/>
      <c r="F116" s="151"/>
      <c r="G116" s="208"/>
      <c r="H116" s="208"/>
    </row>
    <row r="117" spans="1:8" ht="15.95" customHeight="1">
      <c r="A117" s="540"/>
      <c r="B117" s="542" t="s">
        <v>517</v>
      </c>
      <c r="C117" s="206"/>
      <c r="D117" s="206"/>
      <c r="E117" s="151"/>
      <c r="F117" s="151"/>
      <c r="G117" s="208"/>
      <c r="H117" s="208"/>
    </row>
    <row r="118" spans="1:8">
      <c r="A118" s="137"/>
      <c r="B118" s="635"/>
      <c r="C118" s="635"/>
      <c r="D118" s="635"/>
      <c r="E118" s="635"/>
      <c r="F118" s="635"/>
      <c r="G118" s="137"/>
      <c r="H118" s="137"/>
    </row>
    <row r="119" spans="1:8">
      <c r="A119" s="137"/>
      <c r="B119" s="635"/>
      <c r="C119" s="635"/>
      <c r="D119" s="635"/>
      <c r="E119" s="635"/>
      <c r="F119" s="635"/>
      <c r="G119" s="137"/>
      <c r="H119" s="137"/>
    </row>
    <row r="120" spans="1:8">
      <c r="A120" s="137"/>
      <c r="B120" s="635"/>
      <c r="C120" s="635"/>
      <c r="D120" s="635"/>
      <c r="E120" s="635"/>
      <c r="F120" s="635"/>
      <c r="G120" s="137"/>
      <c r="H120" s="137"/>
    </row>
    <row r="121" spans="1:8">
      <c r="A121" s="137"/>
      <c r="B121" s="635"/>
      <c r="C121" s="635"/>
      <c r="D121" s="635"/>
      <c r="E121" s="635"/>
      <c r="F121" s="635"/>
      <c r="G121" s="137"/>
      <c r="H121" s="137"/>
    </row>
    <row r="122" spans="1:8">
      <c r="A122" s="137"/>
      <c r="B122" s="635"/>
      <c r="C122" s="635"/>
      <c r="D122" s="635"/>
      <c r="E122" s="635"/>
      <c r="F122" s="635"/>
      <c r="G122" s="137"/>
      <c r="H122" s="137"/>
    </row>
  </sheetData>
  <mergeCells count="16">
    <mergeCell ref="B121:F121"/>
    <mergeCell ref="B122:F122"/>
    <mergeCell ref="A1:E1"/>
    <mergeCell ref="B111:H111"/>
    <mergeCell ref="B113:E113"/>
    <mergeCell ref="B118:F118"/>
    <mergeCell ref="B119:F119"/>
    <mergeCell ref="B120:F120"/>
    <mergeCell ref="F50:F51"/>
    <mergeCell ref="A109:F109"/>
    <mergeCell ref="A8:A9"/>
    <mergeCell ref="B8:B9"/>
    <mergeCell ref="C8:C9"/>
    <mergeCell ref="A50:A51"/>
    <mergeCell ref="B50:B51"/>
    <mergeCell ref="C50:C5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C83:D86 F83:F86 C88:D91 F88:F91 C93:D97 F93:F97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4"/>
  <sheetViews>
    <sheetView workbookViewId="0">
      <selection activeCell="C13" sqref="C13:I27"/>
    </sheetView>
  </sheetViews>
  <sheetFormatPr defaultColWidth="10.625" defaultRowHeight="15.75"/>
  <cols>
    <col min="1" max="1" width="51.875" style="310" customWidth="1"/>
    <col min="2" max="2" width="10.625" style="348" customWidth="1"/>
    <col min="3" max="7" width="13.625" style="310" customWidth="1"/>
    <col min="8" max="9" width="14.625" style="310" customWidth="1"/>
    <col min="10" max="20" width="10.625" style="310"/>
    <col min="21" max="21" width="13.5" style="310" bestFit="1" customWidth="1"/>
    <col min="22" max="16384" width="10.625" style="310"/>
  </cols>
  <sheetData>
    <row r="1" spans="1:22">
      <c r="A1" s="37" t="s">
        <v>868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12"/>
      <c r="S1" s="496"/>
      <c r="T1" s="38"/>
      <c r="U1" s="38"/>
      <c r="V1" s="38"/>
    </row>
    <row r="2" spans="1:22">
      <c r="A2" s="309"/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2"/>
      <c r="S2" s="496"/>
      <c r="T2" s="38"/>
      <c r="U2" s="38"/>
      <c r="V2" s="38"/>
    </row>
    <row r="3" spans="1:22">
      <c r="A3" s="41" t="s">
        <v>427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12"/>
      <c r="S3" s="38"/>
      <c r="V3" s="38"/>
    </row>
    <row r="4" spans="1:22">
      <c r="A4" s="143" t="s">
        <v>428</v>
      </c>
      <c r="B4" s="497"/>
      <c r="C4" s="317"/>
      <c r="D4" s="317"/>
      <c r="E4" s="39"/>
      <c r="F4" s="39"/>
      <c r="G4" s="143"/>
      <c r="H4" s="134"/>
      <c r="I4" s="39"/>
      <c r="J4" s="39"/>
      <c r="K4" s="39"/>
      <c r="L4" s="39"/>
      <c r="M4" s="39"/>
      <c r="N4" s="39"/>
      <c r="O4" s="39"/>
      <c r="P4" s="39"/>
      <c r="Q4" s="39"/>
      <c r="R4" s="498"/>
      <c r="S4" s="39"/>
      <c r="V4" s="38"/>
    </row>
    <row r="5" spans="1:22">
      <c r="A5" s="633" t="str">
        <f>Title!B10</f>
        <v>30/09/2017</v>
      </c>
      <c r="B5" s="37"/>
      <c r="C5" s="37"/>
      <c r="D5" s="37"/>
      <c r="E5" s="499"/>
      <c r="F5" s="499"/>
      <c r="G5" s="143"/>
      <c r="H5" s="500"/>
      <c r="I5" s="499"/>
      <c r="J5" s="499"/>
      <c r="K5" s="499"/>
      <c r="L5" s="499"/>
      <c r="M5" s="499"/>
      <c r="N5" s="499"/>
      <c r="O5" s="499"/>
      <c r="P5" s="499"/>
      <c r="Q5" s="499"/>
      <c r="R5" s="496"/>
      <c r="S5" s="39"/>
      <c r="V5" s="499"/>
    </row>
    <row r="6" spans="1:22">
      <c r="G6" s="143"/>
      <c r="H6" s="501"/>
    </row>
    <row r="7" spans="1:22" ht="16.5" thickBot="1">
      <c r="I7" s="48" t="s">
        <v>822</v>
      </c>
    </row>
    <row r="8" spans="1:22" s="324" customFormat="1" ht="21" customHeight="1">
      <c r="A8" s="667" t="s">
        <v>682</v>
      </c>
      <c r="B8" s="669" t="s">
        <v>683</v>
      </c>
      <c r="C8" s="625" t="s">
        <v>869</v>
      </c>
      <c r="D8" s="502"/>
      <c r="E8" s="502"/>
      <c r="F8" s="502" t="s">
        <v>892</v>
      </c>
      <c r="G8" s="502"/>
      <c r="H8" s="502"/>
      <c r="I8" s="503"/>
    </row>
    <row r="9" spans="1:22" s="324" customFormat="1" ht="24" customHeight="1">
      <c r="A9" s="668"/>
      <c r="B9" s="670"/>
      <c r="C9" s="627" t="s">
        <v>870</v>
      </c>
      <c r="D9" s="627" t="s">
        <v>871</v>
      </c>
      <c r="E9" s="627" t="s">
        <v>872</v>
      </c>
      <c r="F9" s="628" t="s">
        <v>873</v>
      </c>
      <c r="G9" s="626" t="s">
        <v>874</v>
      </c>
      <c r="H9" s="626"/>
      <c r="I9" s="671" t="s">
        <v>875</v>
      </c>
    </row>
    <row r="10" spans="1:22" s="324" customFormat="1" ht="24" customHeight="1">
      <c r="A10" s="668"/>
      <c r="B10" s="670"/>
      <c r="C10" s="627"/>
      <c r="D10" s="627"/>
      <c r="E10" s="627"/>
      <c r="F10" s="628"/>
      <c r="G10" s="505" t="s">
        <v>706</v>
      </c>
      <c r="H10" s="505" t="s">
        <v>707</v>
      </c>
      <c r="I10" s="672"/>
    </row>
    <row r="11" spans="1:22" s="443" customFormat="1" ht="16.5" thickBot="1">
      <c r="A11" s="506" t="s">
        <v>9</v>
      </c>
      <c r="B11" s="507" t="s">
        <v>10</v>
      </c>
      <c r="C11" s="508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</row>
    <row r="12" spans="1:22" s="443" customFormat="1">
      <c r="A12" s="629" t="s">
        <v>876</v>
      </c>
      <c r="B12" s="510"/>
      <c r="C12" s="511"/>
      <c r="D12" s="511"/>
      <c r="E12" s="511"/>
      <c r="F12" s="511"/>
      <c r="G12" s="511"/>
      <c r="H12" s="511"/>
      <c r="I12" s="512"/>
    </row>
    <row r="13" spans="1:22" s="443" customFormat="1">
      <c r="A13" s="630" t="s">
        <v>877</v>
      </c>
      <c r="B13" s="513" t="s">
        <v>382</v>
      </c>
      <c r="C13" s="514">
        <v>261422524</v>
      </c>
      <c r="D13" s="514"/>
      <c r="E13" s="514"/>
      <c r="F13" s="514">
        <v>97390</v>
      </c>
      <c r="G13" s="514">
        <v>371</v>
      </c>
      <c r="H13" s="514"/>
      <c r="I13" s="515">
        <f>F13+G13-H13</f>
        <v>97761</v>
      </c>
    </row>
    <row r="14" spans="1:22" s="443" customFormat="1">
      <c r="A14" s="630" t="s">
        <v>878</v>
      </c>
      <c r="B14" s="513" t="s">
        <v>383</v>
      </c>
      <c r="C14" s="514"/>
      <c r="D14" s="514"/>
      <c r="E14" s="514"/>
      <c r="F14" s="514"/>
      <c r="G14" s="514"/>
      <c r="H14" s="514"/>
      <c r="I14" s="515">
        <f t="shared" ref="I14:I27" si="0">F14+G14-H14</f>
        <v>0</v>
      </c>
    </row>
    <row r="15" spans="1:22" s="443" customFormat="1">
      <c r="A15" s="630" t="s">
        <v>782</v>
      </c>
      <c r="B15" s="513" t="s">
        <v>384</v>
      </c>
      <c r="C15" s="514"/>
      <c r="D15" s="514"/>
      <c r="E15" s="514"/>
      <c r="F15" s="514"/>
      <c r="G15" s="514"/>
      <c r="H15" s="514"/>
      <c r="I15" s="515">
        <f t="shared" si="0"/>
        <v>0</v>
      </c>
    </row>
    <row r="16" spans="1:22" s="443" customFormat="1">
      <c r="A16" s="630" t="s">
        <v>879</v>
      </c>
      <c r="B16" s="513" t="s">
        <v>385</v>
      </c>
      <c r="C16" s="514"/>
      <c r="D16" s="514"/>
      <c r="E16" s="514"/>
      <c r="F16" s="514"/>
      <c r="G16" s="514"/>
      <c r="H16" s="514"/>
      <c r="I16" s="515">
        <f t="shared" si="0"/>
        <v>0</v>
      </c>
    </row>
    <row r="17" spans="1:16" s="443" customFormat="1">
      <c r="A17" s="630" t="s">
        <v>570</v>
      </c>
      <c r="B17" s="513" t="s">
        <v>386</v>
      </c>
      <c r="C17" s="514">
        <v>376776335</v>
      </c>
      <c r="D17" s="514"/>
      <c r="E17" s="514"/>
      <c r="F17" s="514">
        <v>36305</v>
      </c>
      <c r="G17" s="514"/>
      <c r="H17" s="514"/>
      <c r="I17" s="515">
        <f t="shared" si="0"/>
        <v>36305</v>
      </c>
    </row>
    <row r="18" spans="1:16" s="443" customFormat="1" ht="16.5" thickBot="1">
      <c r="A18" s="631" t="s">
        <v>880</v>
      </c>
      <c r="B18" s="516" t="s">
        <v>387</v>
      </c>
      <c r="C18" s="517">
        <f t="shared" ref="C18:H18" si="1">C13+C14+C16+C17</f>
        <v>638198859</v>
      </c>
      <c r="D18" s="517">
        <f t="shared" si="1"/>
        <v>0</v>
      </c>
      <c r="E18" s="517">
        <f t="shared" si="1"/>
        <v>0</v>
      </c>
      <c r="F18" s="517">
        <f t="shared" si="1"/>
        <v>133695</v>
      </c>
      <c r="G18" s="517">
        <f t="shared" si="1"/>
        <v>371</v>
      </c>
      <c r="H18" s="517">
        <f t="shared" si="1"/>
        <v>0</v>
      </c>
      <c r="I18" s="518">
        <f t="shared" si="0"/>
        <v>134066</v>
      </c>
    </row>
    <row r="19" spans="1:16" s="443" customFormat="1">
      <c r="A19" s="629" t="s">
        <v>881</v>
      </c>
      <c r="B19" s="519"/>
      <c r="C19" s="520"/>
      <c r="D19" s="520"/>
      <c r="E19" s="520"/>
      <c r="F19" s="520"/>
      <c r="G19" s="520"/>
      <c r="H19" s="520"/>
      <c r="I19" s="521"/>
    </row>
    <row r="20" spans="1:16" s="443" customFormat="1">
      <c r="A20" s="630" t="s">
        <v>877</v>
      </c>
      <c r="B20" s="513" t="s">
        <v>388</v>
      </c>
      <c r="C20" s="514"/>
      <c r="D20" s="514"/>
      <c r="E20" s="514"/>
      <c r="F20" s="514"/>
      <c r="G20" s="514"/>
      <c r="H20" s="514"/>
      <c r="I20" s="515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443" customFormat="1">
      <c r="A21" s="630" t="s">
        <v>882</v>
      </c>
      <c r="B21" s="513" t="s">
        <v>389</v>
      </c>
      <c r="C21" s="514">
        <v>5160761</v>
      </c>
      <c r="D21" s="514"/>
      <c r="E21" s="514"/>
      <c r="F21" s="514">
        <v>17247</v>
      </c>
      <c r="G21" s="514"/>
      <c r="H21" s="514"/>
      <c r="I21" s="515">
        <f t="shared" si="0"/>
        <v>17247</v>
      </c>
      <c r="J21" s="522"/>
      <c r="K21" s="522"/>
      <c r="L21" s="522"/>
      <c r="M21" s="522"/>
      <c r="N21" s="522"/>
      <c r="O21" s="522"/>
      <c r="P21" s="522"/>
    </row>
    <row r="22" spans="1:16" s="443" customFormat="1">
      <c r="A22" s="630" t="s">
        <v>883</v>
      </c>
      <c r="B22" s="513" t="s">
        <v>390</v>
      </c>
      <c r="C22" s="514"/>
      <c r="D22" s="514"/>
      <c r="E22" s="514"/>
      <c r="F22" s="514"/>
      <c r="G22" s="514"/>
      <c r="H22" s="514"/>
      <c r="I22" s="515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443" customFormat="1">
      <c r="A23" s="630" t="s">
        <v>884</v>
      </c>
      <c r="B23" s="513" t="s">
        <v>391</v>
      </c>
      <c r="C23" s="514"/>
      <c r="D23" s="514"/>
      <c r="E23" s="514"/>
      <c r="F23" s="514"/>
      <c r="G23" s="514"/>
      <c r="H23" s="514"/>
      <c r="I23" s="515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443" customFormat="1">
      <c r="A24" s="630" t="s">
        <v>885</v>
      </c>
      <c r="B24" s="513" t="s">
        <v>392</v>
      </c>
      <c r="C24" s="514"/>
      <c r="D24" s="514"/>
      <c r="E24" s="514"/>
      <c r="F24" s="514"/>
      <c r="G24" s="514"/>
      <c r="H24" s="514"/>
      <c r="I24" s="515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443" customFormat="1">
      <c r="A25" s="630" t="s">
        <v>886</v>
      </c>
      <c r="B25" s="513" t="s">
        <v>393</v>
      </c>
      <c r="C25" s="514"/>
      <c r="D25" s="514"/>
      <c r="E25" s="514"/>
      <c r="F25" s="514"/>
      <c r="G25" s="514"/>
      <c r="H25" s="514"/>
      <c r="I25" s="515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443" customFormat="1">
      <c r="A26" s="632" t="s">
        <v>887</v>
      </c>
      <c r="B26" s="523" t="s">
        <v>394</v>
      </c>
      <c r="C26" s="514"/>
      <c r="D26" s="514"/>
      <c r="E26" s="514"/>
      <c r="F26" s="514"/>
      <c r="G26" s="514"/>
      <c r="H26" s="514"/>
      <c r="I26" s="515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443" customFormat="1" ht="16.5" thickBot="1">
      <c r="A27" s="631" t="s">
        <v>888</v>
      </c>
      <c r="B27" s="516" t="s">
        <v>395</v>
      </c>
      <c r="C27" s="517">
        <f t="shared" ref="C27:H27" si="2">SUM(C20:C26)</f>
        <v>5160761</v>
      </c>
      <c r="D27" s="517">
        <f t="shared" si="2"/>
        <v>0</v>
      </c>
      <c r="E27" s="517">
        <f t="shared" si="2"/>
        <v>0</v>
      </c>
      <c r="F27" s="517">
        <f t="shared" si="2"/>
        <v>17247</v>
      </c>
      <c r="G27" s="517">
        <f t="shared" si="2"/>
        <v>0</v>
      </c>
      <c r="H27" s="517">
        <f t="shared" si="2"/>
        <v>0</v>
      </c>
      <c r="I27" s="518">
        <f t="shared" si="0"/>
        <v>17247</v>
      </c>
      <c r="J27" s="522"/>
      <c r="K27" s="522"/>
      <c r="L27" s="522"/>
      <c r="M27" s="522"/>
      <c r="N27" s="522"/>
      <c r="O27" s="522"/>
      <c r="P27" s="522"/>
    </row>
    <row r="28" spans="1:16" s="443" customFormat="1">
      <c r="A28" s="524"/>
      <c r="B28" s="525"/>
      <c r="C28" s="526"/>
      <c r="D28" s="527"/>
      <c r="E28" s="527"/>
      <c r="F28" s="527"/>
      <c r="G28" s="527"/>
      <c r="H28" s="527"/>
      <c r="I28" s="527"/>
      <c r="J28" s="522"/>
      <c r="K28" s="522"/>
      <c r="L28" s="522"/>
      <c r="M28" s="522"/>
      <c r="N28" s="522"/>
      <c r="O28" s="522"/>
      <c r="P28" s="522"/>
    </row>
    <row r="29" spans="1:16" s="443" customFormat="1">
      <c r="A29" s="673"/>
      <c r="B29" s="673"/>
      <c r="C29" s="673"/>
      <c r="D29" s="673"/>
      <c r="E29" s="673"/>
      <c r="F29" s="673"/>
      <c r="G29" s="673"/>
      <c r="H29" s="673"/>
      <c r="I29" s="673"/>
    </row>
    <row r="30" spans="1:16" s="443" customFormat="1">
      <c r="A30" s="528"/>
      <c r="B30" s="529"/>
      <c r="C30" s="528"/>
      <c r="D30" s="530"/>
      <c r="E30" s="530"/>
      <c r="F30" s="530"/>
      <c r="G30" s="530"/>
      <c r="H30" s="530"/>
      <c r="I30" s="530"/>
    </row>
    <row r="31" spans="1:16" s="443" customFormat="1">
      <c r="A31" s="540" t="s">
        <v>403</v>
      </c>
      <c r="B31" s="634" t="str">
        <f>Title!B11</f>
        <v>30/10/2017</v>
      </c>
      <c r="C31" s="634"/>
      <c r="D31" s="634"/>
      <c r="E31" s="634"/>
      <c r="F31" s="634"/>
      <c r="G31" s="634"/>
      <c r="H31" s="634"/>
      <c r="I31" s="531"/>
    </row>
    <row r="32" spans="1:16" s="443" customFormat="1">
      <c r="A32" s="133"/>
      <c r="B32" s="634"/>
      <c r="C32" s="634"/>
      <c r="D32" s="634"/>
      <c r="E32" s="634"/>
      <c r="F32" s="634"/>
      <c r="G32" s="531"/>
      <c r="H32" s="531"/>
      <c r="I32" s="531"/>
    </row>
    <row r="33" spans="1:9" s="443" customFormat="1">
      <c r="A33" s="135" t="s">
        <v>889</v>
      </c>
      <c r="B33" s="674" t="s">
        <v>421</v>
      </c>
      <c r="C33" s="674"/>
      <c r="D33" s="674"/>
      <c r="E33" s="674"/>
      <c r="F33" s="674"/>
      <c r="G33" s="531"/>
      <c r="H33" s="531"/>
      <c r="I33" s="531"/>
    </row>
    <row r="34" spans="1:9" s="443" customFormat="1">
      <c r="A34" s="135"/>
      <c r="B34" s="666"/>
      <c r="C34" s="666"/>
      <c r="D34" s="666"/>
      <c r="E34" s="666"/>
      <c r="F34" s="666"/>
      <c r="G34" s="666"/>
      <c r="H34" s="666"/>
      <c r="I34" s="666"/>
    </row>
    <row r="35" spans="1:9" s="443" customFormat="1">
      <c r="A35" s="135" t="s">
        <v>408</v>
      </c>
      <c r="B35" s="635" t="s">
        <v>409</v>
      </c>
      <c r="C35" s="635"/>
      <c r="D35" s="635"/>
      <c r="E35" s="635"/>
      <c r="F35" s="635"/>
      <c r="G35" s="635"/>
      <c r="H35" s="635"/>
      <c r="I35" s="635"/>
    </row>
    <row r="36" spans="1:9" s="443" customFormat="1">
      <c r="A36" s="137"/>
    </row>
    <row r="37" spans="1:9" s="443" customFormat="1">
      <c r="A37" s="137"/>
      <c r="B37" s="635"/>
      <c r="C37" s="635"/>
      <c r="D37" s="635"/>
      <c r="E37" s="635"/>
      <c r="F37" s="635"/>
      <c r="G37" s="635"/>
      <c r="H37" s="635"/>
      <c r="I37" s="635"/>
    </row>
    <row r="38" spans="1:9" s="443" customFormat="1">
      <c r="A38" s="137"/>
      <c r="B38" s="635"/>
      <c r="C38" s="635"/>
      <c r="D38" s="635"/>
      <c r="E38" s="635"/>
      <c r="F38" s="635"/>
      <c r="G38" s="635"/>
      <c r="H38" s="635"/>
      <c r="I38" s="635"/>
    </row>
    <row r="39" spans="1:9" s="443" customFormat="1">
      <c r="A39" s="137"/>
      <c r="B39" s="635"/>
      <c r="C39" s="635"/>
      <c r="D39" s="635"/>
      <c r="E39" s="635"/>
      <c r="F39" s="635"/>
      <c r="G39" s="635"/>
      <c r="H39" s="635"/>
      <c r="I39" s="635"/>
    </row>
    <row r="40" spans="1:9" s="443" customFormat="1">
      <c r="A40" s="137"/>
      <c r="B40" s="635"/>
      <c r="C40" s="635"/>
      <c r="D40" s="635"/>
      <c r="E40" s="635"/>
      <c r="F40" s="635"/>
      <c r="G40" s="635"/>
      <c r="H40" s="635"/>
      <c r="I40" s="635"/>
    </row>
    <row r="41" spans="1:9" s="443" customFormat="1">
      <c r="A41" s="137"/>
      <c r="B41" s="635"/>
      <c r="C41" s="635"/>
      <c r="D41" s="635"/>
      <c r="E41" s="635"/>
      <c r="F41" s="635"/>
      <c r="G41" s="635"/>
      <c r="H41" s="635"/>
      <c r="I41" s="635"/>
    </row>
    <row r="42" spans="1:9" s="443" customFormat="1">
      <c r="A42" s="137"/>
      <c r="B42" s="635"/>
      <c r="C42" s="635"/>
      <c r="D42" s="635"/>
      <c r="E42" s="635"/>
      <c r="F42" s="635"/>
      <c r="G42" s="635"/>
      <c r="H42" s="635"/>
      <c r="I42" s="635"/>
    </row>
    <row r="43" spans="1:9" s="443" customFormat="1">
      <c r="A43" s="310"/>
      <c r="B43" s="348"/>
      <c r="C43" s="310"/>
      <c r="D43" s="531"/>
      <c r="E43" s="531"/>
      <c r="F43" s="531"/>
      <c r="G43" s="531"/>
      <c r="H43" s="531"/>
      <c r="I43" s="531"/>
    </row>
    <row r="44" spans="1:9" s="443" customFormat="1">
      <c r="A44" s="310"/>
      <c r="B44" s="348"/>
      <c r="C44" s="310"/>
      <c r="D44" s="531"/>
      <c r="E44" s="531"/>
      <c r="F44" s="531"/>
      <c r="G44" s="531"/>
      <c r="H44" s="531"/>
      <c r="I44" s="531"/>
    </row>
    <row r="45" spans="1:9" s="443" customFormat="1">
      <c r="A45" s="310"/>
      <c r="B45" s="348"/>
      <c r="C45" s="310"/>
      <c r="D45" s="531"/>
      <c r="E45" s="531"/>
      <c r="F45" s="531"/>
      <c r="G45" s="531"/>
      <c r="H45" s="531"/>
      <c r="I45" s="531"/>
    </row>
    <row r="46" spans="1:9" s="443" customFormat="1">
      <c r="A46" s="310"/>
      <c r="B46" s="348"/>
      <c r="C46" s="310"/>
      <c r="D46" s="531"/>
      <c r="E46" s="531"/>
      <c r="F46" s="531"/>
      <c r="G46" s="531"/>
      <c r="H46" s="531"/>
      <c r="I46" s="531"/>
    </row>
    <row r="47" spans="1:9" s="443" customFormat="1">
      <c r="A47" s="310"/>
      <c r="B47" s="348"/>
      <c r="C47" s="310"/>
      <c r="D47" s="531"/>
      <c r="E47" s="531"/>
      <c r="F47" s="531"/>
      <c r="G47" s="531"/>
      <c r="H47" s="531"/>
      <c r="I47" s="531"/>
    </row>
    <row r="48" spans="1:9" s="443" customFormat="1">
      <c r="A48" s="310"/>
      <c r="B48" s="348"/>
      <c r="C48" s="310"/>
      <c r="D48" s="531"/>
      <c r="E48" s="531"/>
      <c r="F48" s="531"/>
      <c r="G48" s="531"/>
      <c r="H48" s="531"/>
      <c r="I48" s="531"/>
    </row>
    <row r="49" spans="1:9" s="443" customFormat="1">
      <c r="A49" s="310"/>
      <c r="B49" s="348"/>
      <c r="C49" s="310"/>
      <c r="D49" s="531"/>
      <c r="E49" s="531"/>
      <c r="F49" s="531"/>
      <c r="G49" s="531"/>
      <c r="H49" s="531"/>
      <c r="I49" s="531"/>
    </row>
    <row r="50" spans="1:9" s="443" customFormat="1">
      <c r="A50" s="310"/>
      <c r="B50" s="348"/>
      <c r="C50" s="310"/>
      <c r="D50" s="531"/>
      <c r="E50" s="531"/>
      <c r="F50" s="531"/>
      <c r="G50" s="531"/>
      <c r="H50" s="531"/>
      <c r="I50" s="531"/>
    </row>
    <row r="51" spans="1:9" s="443" customFormat="1">
      <c r="A51" s="310"/>
      <c r="B51" s="348"/>
      <c r="C51" s="310"/>
      <c r="D51" s="531"/>
      <c r="E51" s="531"/>
      <c r="F51" s="531"/>
      <c r="G51" s="531"/>
      <c r="H51" s="531"/>
      <c r="I51" s="531"/>
    </row>
    <row r="52" spans="1:9" s="443" customFormat="1">
      <c r="A52" s="310"/>
      <c r="B52" s="348"/>
      <c r="C52" s="310"/>
      <c r="D52" s="531"/>
      <c r="E52" s="531"/>
      <c r="F52" s="531"/>
      <c r="G52" s="531"/>
      <c r="H52" s="531"/>
      <c r="I52" s="531"/>
    </row>
    <row r="53" spans="1:9" s="443" customFormat="1">
      <c r="A53" s="310"/>
      <c r="B53" s="348"/>
      <c r="C53" s="310"/>
      <c r="D53" s="531"/>
      <c r="E53" s="531"/>
      <c r="F53" s="531"/>
      <c r="G53" s="531"/>
      <c r="H53" s="531"/>
      <c r="I53" s="531"/>
    </row>
    <row r="54" spans="1:9" s="443" customFormat="1">
      <c r="A54" s="310"/>
      <c r="B54" s="348"/>
      <c r="C54" s="310"/>
      <c r="D54" s="531"/>
      <c r="E54" s="531"/>
      <c r="F54" s="531"/>
      <c r="G54" s="531"/>
      <c r="H54" s="531"/>
      <c r="I54" s="531"/>
    </row>
    <row r="55" spans="1:9" s="443" customFormat="1">
      <c r="A55" s="310"/>
      <c r="B55" s="348"/>
      <c r="C55" s="310"/>
      <c r="D55" s="531"/>
      <c r="E55" s="531"/>
      <c r="F55" s="531"/>
      <c r="G55" s="531"/>
      <c r="H55" s="531"/>
      <c r="I55" s="531"/>
    </row>
    <row r="56" spans="1:9" s="443" customFormat="1">
      <c r="A56" s="310"/>
      <c r="B56" s="348"/>
      <c r="C56" s="310"/>
      <c r="D56" s="531"/>
      <c r="E56" s="531"/>
      <c r="F56" s="531"/>
      <c r="G56" s="531"/>
      <c r="H56" s="531"/>
      <c r="I56" s="531"/>
    </row>
    <row r="57" spans="1:9" s="443" customFormat="1">
      <c r="A57" s="310"/>
      <c r="B57" s="348"/>
      <c r="C57" s="310"/>
      <c r="D57" s="531"/>
      <c r="E57" s="531"/>
      <c r="F57" s="531"/>
      <c r="G57" s="531"/>
      <c r="H57" s="531"/>
      <c r="I57" s="531"/>
    </row>
    <row r="58" spans="1:9" s="443" customFormat="1">
      <c r="A58" s="310"/>
      <c r="B58" s="348"/>
      <c r="C58" s="310"/>
      <c r="D58" s="531"/>
      <c r="E58" s="531"/>
      <c r="F58" s="531"/>
      <c r="G58" s="531"/>
      <c r="H58" s="531"/>
      <c r="I58" s="531"/>
    </row>
    <row r="59" spans="1:9" s="443" customFormat="1">
      <c r="A59" s="310"/>
      <c r="B59" s="348"/>
      <c r="C59" s="310"/>
      <c r="D59" s="531"/>
      <c r="E59" s="531"/>
      <c r="F59" s="531"/>
      <c r="G59" s="531"/>
      <c r="H59" s="531"/>
      <c r="I59" s="531"/>
    </row>
    <row r="60" spans="1:9" s="443" customFormat="1">
      <c r="A60" s="310"/>
      <c r="B60" s="348"/>
      <c r="C60" s="310"/>
      <c r="D60" s="531"/>
      <c r="E60" s="531"/>
      <c r="F60" s="531"/>
      <c r="G60" s="531"/>
      <c r="H60" s="531"/>
      <c r="I60" s="531"/>
    </row>
    <row r="61" spans="1:9" s="443" customFormat="1">
      <c r="A61" s="310"/>
      <c r="B61" s="348"/>
      <c r="C61" s="310"/>
      <c r="D61" s="531"/>
      <c r="E61" s="531"/>
      <c r="F61" s="531"/>
      <c r="G61" s="531"/>
      <c r="H61" s="531"/>
      <c r="I61" s="531"/>
    </row>
    <row r="62" spans="1:9" s="443" customFormat="1">
      <c r="A62" s="310"/>
      <c r="B62" s="348"/>
      <c r="C62" s="310"/>
      <c r="D62" s="531"/>
      <c r="E62" s="531"/>
      <c r="F62" s="531"/>
      <c r="G62" s="531"/>
      <c r="H62" s="531"/>
      <c r="I62" s="531"/>
    </row>
    <row r="63" spans="1:9" s="443" customFormat="1">
      <c r="A63" s="310"/>
      <c r="B63" s="348"/>
      <c r="C63" s="310"/>
      <c r="D63" s="531"/>
      <c r="E63" s="531"/>
      <c r="F63" s="531"/>
      <c r="G63" s="531"/>
      <c r="H63" s="531"/>
      <c r="I63" s="531"/>
    </row>
    <row r="64" spans="1:9" s="443" customFormat="1">
      <c r="A64" s="310"/>
      <c r="B64" s="348"/>
      <c r="C64" s="310"/>
      <c r="D64" s="531"/>
      <c r="E64" s="531"/>
      <c r="F64" s="531"/>
      <c r="G64" s="531"/>
      <c r="H64" s="531"/>
      <c r="I64" s="531"/>
    </row>
    <row r="65" spans="1:9" s="443" customFormat="1">
      <c r="A65" s="310"/>
      <c r="B65" s="348"/>
      <c r="C65" s="310"/>
      <c r="D65" s="531"/>
      <c r="E65" s="531"/>
      <c r="F65" s="531"/>
      <c r="G65" s="531"/>
      <c r="H65" s="531"/>
      <c r="I65" s="531"/>
    </row>
    <row r="66" spans="1:9" s="443" customFormat="1">
      <c r="A66" s="310"/>
      <c r="B66" s="348"/>
      <c r="C66" s="310"/>
      <c r="D66" s="531"/>
      <c r="E66" s="531"/>
      <c r="F66" s="531"/>
      <c r="G66" s="531"/>
      <c r="H66" s="531"/>
      <c r="I66" s="531"/>
    </row>
    <row r="67" spans="1:9" s="443" customFormat="1">
      <c r="A67" s="310"/>
      <c r="B67" s="348"/>
      <c r="C67" s="310"/>
      <c r="D67" s="531"/>
      <c r="E67" s="531"/>
      <c r="F67" s="531"/>
      <c r="G67" s="531"/>
      <c r="H67" s="531"/>
      <c r="I67" s="531"/>
    </row>
    <row r="68" spans="1:9" s="443" customFormat="1">
      <c r="A68" s="310"/>
      <c r="B68" s="348"/>
      <c r="C68" s="310"/>
      <c r="D68" s="531"/>
      <c r="E68" s="531"/>
      <c r="F68" s="531"/>
      <c r="G68" s="531"/>
      <c r="H68" s="531"/>
      <c r="I68" s="531"/>
    </row>
    <row r="69" spans="1:9" s="443" customFormat="1">
      <c r="A69" s="310"/>
      <c r="B69" s="348"/>
      <c r="C69" s="310"/>
      <c r="D69" s="531"/>
      <c r="E69" s="531"/>
      <c r="F69" s="531"/>
      <c r="G69" s="531"/>
      <c r="H69" s="531"/>
      <c r="I69" s="531"/>
    </row>
    <row r="70" spans="1:9" s="443" customFormat="1">
      <c r="A70" s="310"/>
      <c r="B70" s="348"/>
      <c r="C70" s="310"/>
      <c r="D70" s="531"/>
      <c r="E70" s="531"/>
      <c r="F70" s="531"/>
      <c r="G70" s="531"/>
      <c r="H70" s="531"/>
      <c r="I70" s="531"/>
    </row>
    <row r="71" spans="1:9" s="443" customFormat="1">
      <c r="A71" s="310"/>
      <c r="B71" s="348"/>
      <c r="C71" s="310"/>
      <c r="D71" s="531"/>
      <c r="E71" s="531"/>
      <c r="F71" s="531"/>
      <c r="G71" s="531"/>
      <c r="H71" s="531"/>
      <c r="I71" s="531"/>
    </row>
    <row r="72" spans="1:9" s="443" customFormat="1">
      <c r="A72" s="310"/>
      <c r="B72" s="348"/>
      <c r="C72" s="310"/>
      <c r="D72" s="531"/>
      <c r="E72" s="531"/>
      <c r="F72" s="531"/>
      <c r="G72" s="531"/>
      <c r="H72" s="531"/>
      <c r="I72" s="531"/>
    </row>
    <row r="73" spans="1:9" s="443" customFormat="1">
      <c r="A73" s="310"/>
      <c r="B73" s="348"/>
      <c r="C73" s="310"/>
      <c r="D73" s="531"/>
      <c r="E73" s="531"/>
      <c r="F73" s="531"/>
      <c r="G73" s="531"/>
      <c r="H73" s="531"/>
      <c r="I73" s="531"/>
    </row>
    <row r="74" spans="1:9" s="443" customFormat="1">
      <c r="A74" s="310"/>
      <c r="B74" s="348"/>
      <c r="C74" s="310"/>
      <c r="D74" s="531"/>
      <c r="E74" s="531"/>
      <c r="F74" s="531"/>
      <c r="G74" s="531"/>
      <c r="H74" s="531"/>
      <c r="I74" s="531"/>
    </row>
    <row r="75" spans="1:9" s="443" customFormat="1">
      <c r="A75" s="310"/>
      <c r="B75" s="348"/>
      <c r="C75" s="310"/>
      <c r="D75" s="531"/>
      <c r="E75" s="531"/>
      <c r="F75" s="531"/>
      <c r="G75" s="531"/>
      <c r="H75" s="531"/>
      <c r="I75" s="531"/>
    </row>
    <row r="76" spans="1:9" s="443" customFormat="1">
      <c r="A76" s="310"/>
      <c r="B76" s="348"/>
      <c r="C76" s="310"/>
      <c r="D76" s="531"/>
      <c r="E76" s="531"/>
      <c r="F76" s="531"/>
      <c r="G76" s="531"/>
      <c r="H76" s="531"/>
      <c r="I76" s="531"/>
    </row>
    <row r="77" spans="1:9" s="443" customFormat="1">
      <c r="A77" s="310"/>
      <c r="B77" s="348"/>
      <c r="C77" s="310"/>
      <c r="D77" s="531"/>
      <c r="E77" s="531"/>
      <c r="F77" s="531"/>
      <c r="G77" s="531"/>
      <c r="H77" s="531"/>
      <c r="I77" s="531"/>
    </row>
    <row r="78" spans="1:9" s="443" customFormat="1">
      <c r="A78" s="310"/>
      <c r="B78" s="348"/>
      <c r="C78" s="310"/>
      <c r="D78" s="531"/>
      <c r="E78" s="531"/>
      <c r="F78" s="531"/>
      <c r="G78" s="531"/>
      <c r="H78" s="531"/>
      <c r="I78" s="531"/>
    </row>
    <row r="79" spans="1:9" s="443" customFormat="1">
      <c r="A79" s="310"/>
      <c r="B79" s="348"/>
      <c r="C79" s="310"/>
      <c r="D79" s="531"/>
      <c r="E79" s="531"/>
      <c r="F79" s="531"/>
      <c r="G79" s="531"/>
      <c r="H79" s="531"/>
      <c r="I79" s="531"/>
    </row>
    <row r="80" spans="1:9" s="443" customFormat="1">
      <c r="A80" s="310"/>
      <c r="B80" s="348"/>
      <c r="C80" s="310"/>
      <c r="D80" s="531"/>
      <c r="E80" s="531"/>
      <c r="F80" s="531"/>
      <c r="G80" s="531"/>
      <c r="H80" s="531"/>
      <c r="I80" s="531"/>
    </row>
    <row r="81" spans="1:9" s="443" customFormat="1">
      <c r="A81" s="310"/>
      <c r="B81" s="348"/>
      <c r="C81" s="310"/>
      <c r="D81" s="531"/>
      <c r="E81" s="531"/>
      <c r="F81" s="531"/>
      <c r="G81" s="531"/>
      <c r="H81" s="531"/>
      <c r="I81" s="531"/>
    </row>
    <row r="82" spans="1:9" s="443" customFormat="1">
      <c r="A82" s="310"/>
      <c r="B82" s="348"/>
      <c r="C82" s="310"/>
      <c r="D82" s="531"/>
      <c r="E82" s="531"/>
      <c r="F82" s="531"/>
      <c r="G82" s="531"/>
      <c r="H82" s="531"/>
      <c r="I82" s="531"/>
    </row>
    <row r="83" spans="1:9" s="443" customFormat="1">
      <c r="A83" s="310"/>
      <c r="B83" s="348"/>
      <c r="C83" s="310"/>
      <c r="D83" s="531"/>
      <c r="E83" s="531"/>
      <c r="F83" s="531"/>
      <c r="G83" s="531"/>
      <c r="H83" s="531"/>
      <c r="I83" s="531"/>
    </row>
    <row r="84" spans="1:9" s="443" customFormat="1">
      <c r="A84" s="310"/>
      <c r="B84" s="348"/>
      <c r="C84" s="310"/>
      <c r="D84" s="531"/>
      <c r="E84" s="531"/>
      <c r="F84" s="531"/>
      <c r="G84" s="531"/>
      <c r="H84" s="531"/>
      <c r="I84" s="531"/>
    </row>
    <row r="85" spans="1:9" s="443" customFormat="1">
      <c r="A85" s="310"/>
      <c r="B85" s="348"/>
      <c r="C85" s="310"/>
      <c r="D85" s="531"/>
      <c r="E85" s="531"/>
      <c r="F85" s="531"/>
      <c r="G85" s="531"/>
      <c r="H85" s="531"/>
      <c r="I85" s="531"/>
    </row>
    <row r="86" spans="1:9" s="443" customFormat="1">
      <c r="A86" s="310"/>
      <c r="B86" s="348"/>
      <c r="C86" s="310"/>
      <c r="D86" s="531"/>
      <c r="E86" s="531"/>
      <c r="F86" s="531"/>
      <c r="G86" s="531"/>
      <c r="H86" s="531"/>
      <c r="I86" s="531"/>
    </row>
    <row r="87" spans="1:9" s="443" customFormat="1">
      <c r="A87" s="310"/>
      <c r="B87" s="348"/>
      <c r="C87" s="310"/>
      <c r="D87" s="531"/>
      <c r="E87" s="531"/>
      <c r="F87" s="531"/>
      <c r="G87" s="531"/>
      <c r="H87" s="531"/>
      <c r="I87" s="531"/>
    </row>
    <row r="88" spans="1:9" s="443" customFormat="1">
      <c r="A88" s="310"/>
      <c r="B88" s="348"/>
      <c r="C88" s="310"/>
      <c r="D88" s="531"/>
      <c r="E88" s="531"/>
      <c r="F88" s="531"/>
      <c r="G88" s="531"/>
      <c r="H88" s="531"/>
      <c r="I88" s="531"/>
    </row>
    <row r="89" spans="1:9" s="443" customFormat="1">
      <c r="A89" s="310"/>
      <c r="B89" s="348"/>
      <c r="C89" s="310"/>
      <c r="D89" s="531"/>
      <c r="E89" s="531"/>
      <c r="F89" s="531"/>
      <c r="G89" s="531"/>
      <c r="H89" s="531"/>
      <c r="I89" s="531"/>
    </row>
    <row r="90" spans="1:9" s="443" customFormat="1">
      <c r="A90" s="310"/>
      <c r="B90" s="348"/>
      <c r="C90" s="310"/>
      <c r="D90" s="531"/>
      <c r="E90" s="531"/>
      <c r="F90" s="531"/>
      <c r="G90" s="531"/>
      <c r="H90" s="531"/>
      <c r="I90" s="531"/>
    </row>
    <row r="91" spans="1:9" s="443" customFormat="1">
      <c r="A91" s="310"/>
      <c r="B91" s="348"/>
      <c r="C91" s="310"/>
      <c r="D91" s="531"/>
      <c r="E91" s="531"/>
      <c r="F91" s="531"/>
      <c r="G91" s="531"/>
      <c r="H91" s="531"/>
      <c r="I91" s="531"/>
    </row>
    <row r="92" spans="1:9" s="443" customFormat="1">
      <c r="A92" s="310"/>
      <c r="B92" s="348"/>
      <c r="C92" s="310"/>
      <c r="D92" s="531"/>
      <c r="E92" s="531"/>
      <c r="F92" s="531"/>
      <c r="G92" s="531"/>
      <c r="H92" s="531"/>
      <c r="I92" s="531"/>
    </row>
    <row r="93" spans="1:9" s="443" customFormat="1">
      <c r="A93" s="310"/>
      <c r="B93" s="348"/>
      <c r="C93" s="310"/>
      <c r="D93" s="531"/>
      <c r="E93" s="531"/>
      <c r="F93" s="531"/>
      <c r="G93" s="531"/>
      <c r="H93" s="531"/>
      <c r="I93" s="531"/>
    </row>
    <row r="94" spans="1:9" s="443" customFormat="1">
      <c r="A94" s="310"/>
      <c r="B94" s="348"/>
      <c r="C94" s="310"/>
      <c r="D94" s="531"/>
      <c r="E94" s="531"/>
      <c r="F94" s="531"/>
      <c r="G94" s="531"/>
      <c r="H94" s="531"/>
      <c r="I94" s="531"/>
    </row>
    <row r="95" spans="1:9" s="443" customFormat="1">
      <c r="A95" s="310"/>
      <c r="B95" s="348"/>
      <c r="C95" s="310"/>
      <c r="D95" s="531"/>
      <c r="E95" s="531"/>
      <c r="F95" s="531"/>
      <c r="G95" s="531"/>
      <c r="H95" s="531"/>
      <c r="I95" s="531"/>
    </row>
    <row r="96" spans="1:9" s="443" customFormat="1">
      <c r="A96" s="310"/>
      <c r="B96" s="348"/>
      <c r="C96" s="310"/>
      <c r="D96" s="531"/>
      <c r="E96" s="531"/>
      <c r="F96" s="531"/>
      <c r="G96" s="531"/>
      <c r="H96" s="531"/>
      <c r="I96" s="531"/>
    </row>
    <row r="97" spans="1:9" s="443" customFormat="1">
      <c r="A97" s="310"/>
      <c r="B97" s="348"/>
      <c r="C97" s="310"/>
      <c r="D97" s="531"/>
      <c r="E97" s="531"/>
      <c r="F97" s="531"/>
      <c r="G97" s="531"/>
      <c r="H97" s="531"/>
      <c r="I97" s="531"/>
    </row>
    <row r="98" spans="1:9" s="443" customFormat="1">
      <c r="A98" s="310"/>
      <c r="B98" s="348"/>
      <c r="C98" s="310"/>
      <c r="D98" s="531"/>
      <c r="E98" s="531"/>
      <c r="F98" s="531"/>
      <c r="G98" s="531"/>
      <c r="H98" s="531"/>
      <c r="I98" s="531"/>
    </row>
    <row r="99" spans="1:9" s="443" customFormat="1">
      <c r="A99" s="310"/>
      <c r="B99" s="348"/>
      <c r="C99" s="310"/>
      <c r="D99" s="531"/>
      <c r="E99" s="531"/>
      <c r="F99" s="531"/>
      <c r="G99" s="531"/>
      <c r="H99" s="531"/>
      <c r="I99" s="531"/>
    </row>
    <row r="100" spans="1:9" s="443" customFormat="1">
      <c r="A100" s="310"/>
      <c r="B100" s="348"/>
      <c r="C100" s="310"/>
      <c r="D100" s="531"/>
      <c r="E100" s="531"/>
      <c r="F100" s="531"/>
      <c r="G100" s="531"/>
      <c r="H100" s="531"/>
      <c r="I100" s="531"/>
    </row>
    <row r="101" spans="1:9" s="443" customFormat="1">
      <c r="A101" s="310"/>
      <c r="B101" s="348"/>
      <c r="C101" s="310"/>
      <c r="D101" s="531"/>
      <c r="E101" s="531"/>
      <c r="F101" s="531"/>
      <c r="G101" s="531"/>
      <c r="H101" s="531"/>
      <c r="I101" s="531"/>
    </row>
    <row r="102" spans="1:9" s="443" customFormat="1">
      <c r="A102" s="310"/>
      <c r="B102" s="348"/>
      <c r="C102" s="310"/>
      <c r="D102" s="531"/>
      <c r="E102" s="531"/>
      <c r="F102" s="531"/>
      <c r="G102" s="531"/>
      <c r="H102" s="531"/>
      <c r="I102" s="531"/>
    </row>
    <row r="103" spans="1:9" s="443" customFormat="1">
      <c r="A103" s="310"/>
      <c r="B103" s="348"/>
      <c r="C103" s="310"/>
      <c r="D103" s="531"/>
      <c r="E103" s="531"/>
      <c r="F103" s="531"/>
      <c r="G103" s="531"/>
      <c r="H103" s="531"/>
      <c r="I103" s="531"/>
    </row>
    <row r="104" spans="1:9" s="443" customFormat="1">
      <c r="A104" s="310"/>
      <c r="B104" s="348"/>
      <c r="C104" s="310"/>
      <c r="D104" s="531"/>
      <c r="E104" s="531"/>
      <c r="F104" s="531"/>
      <c r="G104" s="531"/>
      <c r="H104" s="531"/>
      <c r="I104" s="531"/>
    </row>
    <row r="105" spans="1:9" s="443" customFormat="1">
      <c r="A105" s="310"/>
      <c r="B105" s="348"/>
      <c r="C105" s="310"/>
      <c r="D105" s="531"/>
      <c r="E105" s="531"/>
      <c r="F105" s="531"/>
      <c r="G105" s="531"/>
      <c r="H105" s="531"/>
      <c r="I105" s="531"/>
    </row>
    <row r="106" spans="1:9" s="443" customFormat="1">
      <c r="A106" s="310"/>
      <c r="B106" s="348"/>
      <c r="C106" s="310"/>
      <c r="D106" s="531"/>
      <c r="E106" s="531"/>
      <c r="F106" s="531"/>
      <c r="G106" s="531"/>
      <c r="H106" s="531"/>
      <c r="I106" s="531"/>
    </row>
    <row r="107" spans="1:9" s="443" customFormat="1">
      <c r="A107" s="310"/>
      <c r="B107" s="348"/>
      <c r="C107" s="310"/>
      <c r="D107" s="531"/>
      <c r="E107" s="531"/>
      <c r="F107" s="531"/>
      <c r="G107" s="531"/>
      <c r="H107" s="531"/>
      <c r="I107" s="531"/>
    </row>
    <row r="108" spans="1:9" s="443" customFormat="1">
      <c r="A108" s="310"/>
      <c r="B108" s="348"/>
      <c r="C108" s="310"/>
      <c r="D108" s="531"/>
      <c r="E108" s="531"/>
      <c r="F108" s="531"/>
      <c r="G108" s="531"/>
      <c r="H108" s="531"/>
      <c r="I108" s="531"/>
    </row>
    <row r="109" spans="1:9" s="443" customFormat="1">
      <c r="A109" s="310"/>
      <c r="B109" s="348"/>
      <c r="C109" s="310"/>
      <c r="D109" s="531"/>
      <c r="E109" s="531"/>
      <c r="F109" s="531"/>
      <c r="G109" s="531"/>
      <c r="H109" s="531"/>
      <c r="I109" s="531"/>
    </row>
    <row r="110" spans="1:9" s="443" customFormat="1">
      <c r="A110" s="310"/>
      <c r="B110" s="348"/>
      <c r="C110" s="310"/>
      <c r="D110" s="531"/>
      <c r="E110" s="531"/>
      <c r="F110" s="531"/>
      <c r="G110" s="531"/>
      <c r="H110" s="531"/>
      <c r="I110" s="531"/>
    </row>
    <row r="111" spans="1:9" s="443" customFormat="1">
      <c r="A111" s="310"/>
      <c r="B111" s="348"/>
      <c r="C111" s="310"/>
      <c r="D111" s="531"/>
      <c r="E111" s="531"/>
      <c r="F111" s="531"/>
      <c r="G111" s="531"/>
      <c r="H111" s="531"/>
      <c r="I111" s="531"/>
    </row>
    <row r="112" spans="1:9" s="443" customFormat="1">
      <c r="A112" s="310"/>
      <c r="B112" s="348"/>
      <c r="C112" s="310"/>
      <c r="D112" s="531"/>
      <c r="E112" s="531"/>
      <c r="F112" s="531"/>
      <c r="G112" s="531"/>
      <c r="H112" s="531"/>
      <c r="I112" s="531"/>
    </row>
    <row r="113" spans="1:9" s="443" customFormat="1">
      <c r="A113" s="310"/>
      <c r="B113" s="348"/>
      <c r="C113" s="310"/>
      <c r="D113" s="531"/>
      <c r="E113" s="531"/>
      <c r="F113" s="531"/>
      <c r="G113" s="531"/>
      <c r="H113" s="531"/>
      <c r="I113" s="531"/>
    </row>
    <row r="114" spans="1:9" s="443" customFormat="1">
      <c r="A114" s="310"/>
      <c r="B114" s="348"/>
      <c r="C114" s="310"/>
      <c r="D114" s="531"/>
      <c r="E114" s="531"/>
      <c r="F114" s="531"/>
      <c r="G114" s="531"/>
      <c r="H114" s="531"/>
      <c r="I114" s="531"/>
    </row>
    <row r="115" spans="1:9" s="443" customFormat="1">
      <c r="A115" s="310"/>
      <c r="B115" s="348"/>
      <c r="C115" s="310"/>
      <c r="D115" s="531"/>
      <c r="E115" s="531"/>
      <c r="F115" s="531"/>
      <c r="G115" s="531"/>
      <c r="H115" s="531"/>
      <c r="I115" s="531"/>
    </row>
    <row r="116" spans="1:9" s="443" customFormat="1">
      <c r="A116" s="310"/>
      <c r="B116" s="348"/>
      <c r="C116" s="310"/>
      <c r="D116" s="531"/>
      <c r="E116" s="531"/>
      <c r="F116" s="531"/>
      <c r="G116" s="531"/>
      <c r="H116" s="531"/>
      <c r="I116" s="531"/>
    </row>
    <row r="117" spans="1:9" s="443" customFormat="1">
      <c r="A117" s="310"/>
      <c r="B117" s="348"/>
      <c r="C117" s="310"/>
      <c r="D117" s="531"/>
      <c r="E117" s="531"/>
      <c r="F117" s="531"/>
      <c r="G117" s="531"/>
      <c r="H117" s="531"/>
      <c r="I117" s="531"/>
    </row>
    <row r="118" spans="1:9" s="443" customFormat="1">
      <c r="A118" s="310"/>
      <c r="B118" s="348"/>
      <c r="C118" s="310"/>
      <c r="D118" s="531"/>
      <c r="E118" s="531"/>
      <c r="F118" s="531"/>
      <c r="G118" s="531"/>
      <c r="H118" s="531"/>
      <c r="I118" s="531"/>
    </row>
    <row r="119" spans="1:9" s="443" customFormat="1">
      <c r="A119" s="310"/>
      <c r="B119" s="348"/>
      <c r="C119" s="310"/>
      <c r="D119" s="531"/>
      <c r="E119" s="531"/>
      <c r="F119" s="531"/>
      <c r="G119" s="531"/>
      <c r="H119" s="531"/>
      <c r="I119" s="531"/>
    </row>
    <row r="120" spans="1:9">
      <c r="D120" s="531"/>
      <c r="E120" s="531"/>
      <c r="F120" s="531"/>
      <c r="G120" s="531"/>
      <c r="H120" s="531"/>
      <c r="I120" s="531"/>
    </row>
    <row r="121" spans="1:9">
      <c r="D121" s="531"/>
      <c r="E121" s="531"/>
      <c r="F121" s="531"/>
      <c r="G121" s="531"/>
      <c r="H121" s="531"/>
      <c r="I121" s="531"/>
    </row>
    <row r="122" spans="1:9">
      <c r="D122" s="531"/>
      <c r="E122" s="531"/>
      <c r="F122" s="531"/>
      <c r="G122" s="531"/>
      <c r="H122" s="531"/>
      <c r="I122" s="531"/>
    </row>
    <row r="123" spans="1:9">
      <c r="D123" s="531"/>
      <c r="E123" s="531"/>
      <c r="F123" s="531"/>
      <c r="G123" s="531"/>
      <c r="H123" s="531"/>
      <c r="I123" s="531"/>
    </row>
    <row r="124" spans="1:9">
      <c r="D124" s="531"/>
      <c r="E124" s="531"/>
      <c r="F124" s="531"/>
      <c r="G124" s="531"/>
      <c r="H124" s="531"/>
      <c r="I124" s="531"/>
    </row>
    <row r="125" spans="1:9">
      <c r="D125" s="531"/>
      <c r="E125" s="531"/>
      <c r="F125" s="531"/>
      <c r="G125" s="531"/>
      <c r="H125" s="531"/>
      <c r="I125" s="531"/>
    </row>
    <row r="126" spans="1:9">
      <c r="D126" s="531"/>
      <c r="E126" s="531"/>
      <c r="F126" s="531"/>
      <c r="G126" s="531"/>
      <c r="H126" s="531"/>
      <c r="I126" s="531"/>
    </row>
    <row r="127" spans="1:9">
      <c r="D127" s="531"/>
      <c r="E127" s="531"/>
      <c r="F127" s="531"/>
      <c r="G127" s="531"/>
      <c r="H127" s="531"/>
      <c r="I127" s="531"/>
    </row>
    <row r="128" spans="1:9">
      <c r="D128" s="531"/>
      <c r="E128" s="531"/>
      <c r="F128" s="531"/>
      <c r="G128" s="531"/>
      <c r="H128" s="531"/>
      <c r="I128" s="531"/>
    </row>
    <row r="129" spans="4:9" s="310" customFormat="1">
      <c r="D129" s="531"/>
      <c r="E129" s="531"/>
      <c r="F129" s="531"/>
      <c r="G129" s="531"/>
      <c r="H129" s="531"/>
      <c r="I129" s="531"/>
    </row>
    <row r="130" spans="4:9" s="310" customFormat="1">
      <c r="D130" s="531"/>
      <c r="E130" s="531"/>
      <c r="F130" s="531"/>
      <c r="G130" s="531"/>
      <c r="H130" s="531"/>
      <c r="I130" s="531"/>
    </row>
    <row r="131" spans="4:9" s="310" customFormat="1">
      <c r="D131" s="531"/>
      <c r="E131" s="531"/>
      <c r="F131" s="531"/>
      <c r="G131" s="531"/>
      <c r="H131" s="531"/>
      <c r="I131" s="531"/>
    </row>
    <row r="132" spans="4:9" s="310" customFormat="1">
      <c r="D132" s="531"/>
      <c r="E132" s="531"/>
      <c r="F132" s="531"/>
      <c r="G132" s="531"/>
      <c r="H132" s="531"/>
      <c r="I132" s="531"/>
    </row>
    <row r="133" spans="4:9" s="310" customFormat="1">
      <c r="D133" s="531"/>
      <c r="E133" s="531"/>
      <c r="F133" s="531"/>
      <c r="G133" s="531"/>
      <c r="H133" s="531"/>
      <c r="I133" s="531"/>
    </row>
    <row r="134" spans="4:9" s="310" customFormat="1">
      <c r="D134" s="531"/>
      <c r="E134" s="531"/>
      <c r="F134" s="531"/>
      <c r="G134" s="531"/>
      <c r="H134" s="531"/>
      <c r="I134" s="531"/>
    </row>
    <row r="135" spans="4:9" s="310" customFormat="1">
      <c r="D135" s="531"/>
      <c r="E135" s="531"/>
      <c r="F135" s="531"/>
      <c r="G135" s="531"/>
      <c r="H135" s="531"/>
      <c r="I135" s="531"/>
    </row>
    <row r="136" spans="4:9" s="310" customFormat="1">
      <c r="D136" s="531"/>
      <c r="E136" s="531"/>
      <c r="F136" s="531"/>
      <c r="G136" s="531"/>
      <c r="H136" s="531"/>
      <c r="I136" s="531"/>
    </row>
    <row r="137" spans="4:9" s="310" customFormat="1">
      <c r="D137" s="531"/>
      <c r="E137" s="531"/>
      <c r="F137" s="531"/>
      <c r="G137" s="531"/>
      <c r="H137" s="531"/>
      <c r="I137" s="531"/>
    </row>
    <row r="138" spans="4:9" s="310" customFormat="1">
      <c r="D138" s="531"/>
      <c r="E138" s="531"/>
      <c r="F138" s="531"/>
      <c r="G138" s="531"/>
      <c r="H138" s="531"/>
      <c r="I138" s="531"/>
    </row>
    <row r="139" spans="4:9" s="310" customFormat="1">
      <c r="D139" s="531"/>
      <c r="E139" s="531"/>
      <c r="F139" s="531"/>
      <c r="G139" s="531"/>
      <c r="H139" s="531"/>
      <c r="I139" s="531"/>
    </row>
    <row r="140" spans="4:9" s="310" customFormat="1">
      <c r="D140" s="531"/>
      <c r="E140" s="531"/>
      <c r="F140" s="531"/>
      <c r="G140" s="531"/>
      <c r="H140" s="531"/>
      <c r="I140" s="531"/>
    </row>
    <row r="141" spans="4:9" s="310" customFormat="1">
      <c r="D141" s="531"/>
      <c r="E141" s="531"/>
      <c r="F141" s="531"/>
      <c r="G141" s="531"/>
      <c r="H141" s="531"/>
      <c r="I141" s="531"/>
    </row>
    <row r="142" spans="4:9" s="310" customFormat="1">
      <c r="D142" s="531"/>
      <c r="E142" s="531"/>
      <c r="F142" s="531"/>
      <c r="G142" s="531"/>
      <c r="H142" s="531"/>
      <c r="I142" s="531"/>
    </row>
    <row r="143" spans="4:9" s="310" customFormat="1">
      <c r="D143" s="531"/>
      <c r="E143" s="531"/>
      <c r="F143" s="531"/>
      <c r="G143" s="531"/>
      <c r="H143" s="531"/>
      <c r="I143" s="531"/>
    </row>
    <row r="144" spans="4:9" s="310" customFormat="1">
      <c r="D144" s="531"/>
      <c r="E144" s="531"/>
      <c r="F144" s="531"/>
      <c r="G144" s="531"/>
      <c r="H144" s="531"/>
      <c r="I144" s="531"/>
    </row>
    <row r="145" spans="4:9" s="310" customFormat="1">
      <c r="D145" s="531"/>
      <c r="E145" s="531"/>
      <c r="F145" s="531"/>
      <c r="G145" s="531"/>
      <c r="H145" s="531"/>
      <c r="I145" s="531"/>
    </row>
    <row r="146" spans="4:9" s="310" customFormat="1">
      <c r="D146" s="531"/>
      <c r="E146" s="531"/>
      <c r="F146" s="531"/>
      <c r="G146" s="531"/>
      <c r="H146" s="531"/>
      <c r="I146" s="531"/>
    </row>
    <row r="147" spans="4:9" s="310" customFormat="1">
      <c r="D147" s="531"/>
      <c r="E147" s="531"/>
      <c r="F147" s="531"/>
      <c r="G147" s="531"/>
      <c r="H147" s="531"/>
      <c r="I147" s="531"/>
    </row>
    <row r="148" spans="4:9" s="310" customFormat="1">
      <c r="D148" s="531"/>
      <c r="E148" s="531"/>
      <c r="F148" s="531"/>
      <c r="G148" s="531"/>
      <c r="H148" s="531"/>
      <c r="I148" s="531"/>
    </row>
    <row r="149" spans="4:9" s="310" customFormat="1">
      <c r="D149" s="531"/>
      <c r="E149" s="531"/>
      <c r="F149" s="531"/>
      <c r="G149" s="531"/>
      <c r="H149" s="531"/>
      <c r="I149" s="531"/>
    </row>
    <row r="150" spans="4:9" s="310" customFormat="1">
      <c r="D150" s="531"/>
      <c r="E150" s="531"/>
      <c r="F150" s="531"/>
      <c r="G150" s="531"/>
      <c r="H150" s="531"/>
      <c r="I150" s="531"/>
    </row>
    <row r="151" spans="4:9" s="310" customFormat="1">
      <c r="D151" s="531"/>
      <c r="E151" s="531"/>
      <c r="F151" s="531"/>
      <c r="G151" s="531"/>
      <c r="H151" s="531"/>
      <c r="I151" s="531"/>
    </row>
    <row r="152" spans="4:9" s="310" customFormat="1">
      <c r="D152" s="531"/>
      <c r="E152" s="531"/>
      <c r="F152" s="531"/>
      <c r="G152" s="531"/>
      <c r="H152" s="531"/>
      <c r="I152" s="531"/>
    </row>
    <row r="153" spans="4:9" s="310" customFormat="1">
      <c r="D153" s="531"/>
      <c r="E153" s="531"/>
      <c r="F153" s="531"/>
      <c r="G153" s="531"/>
      <c r="H153" s="531"/>
      <c r="I153" s="531"/>
    </row>
    <row r="154" spans="4:9" s="310" customFormat="1">
      <c r="D154" s="531"/>
      <c r="E154" s="531"/>
      <c r="F154" s="531"/>
      <c r="G154" s="531"/>
      <c r="H154" s="531"/>
      <c r="I154" s="531"/>
    </row>
    <row r="155" spans="4:9" s="310" customFormat="1">
      <c r="D155" s="531"/>
      <c r="E155" s="531"/>
      <c r="F155" s="531"/>
      <c r="G155" s="531"/>
      <c r="H155" s="531"/>
      <c r="I155" s="531"/>
    </row>
    <row r="156" spans="4:9" s="310" customFormat="1">
      <c r="D156" s="531"/>
      <c r="E156" s="531"/>
      <c r="F156" s="531"/>
      <c r="G156" s="531"/>
      <c r="H156" s="531"/>
      <c r="I156" s="531"/>
    </row>
    <row r="157" spans="4:9" s="310" customFormat="1">
      <c r="D157" s="531"/>
      <c r="E157" s="531"/>
      <c r="F157" s="531"/>
      <c r="G157" s="531"/>
      <c r="H157" s="531"/>
      <c r="I157" s="531"/>
    </row>
    <row r="158" spans="4:9" s="310" customFormat="1">
      <c r="D158" s="531"/>
      <c r="E158" s="531"/>
      <c r="F158" s="531"/>
      <c r="G158" s="531"/>
      <c r="H158" s="531"/>
      <c r="I158" s="531"/>
    </row>
    <row r="159" spans="4:9" s="310" customFormat="1">
      <c r="D159" s="531"/>
      <c r="E159" s="531"/>
      <c r="F159" s="531"/>
      <c r="G159" s="531"/>
      <c r="H159" s="531"/>
      <c r="I159" s="531"/>
    </row>
    <row r="160" spans="4:9" s="310" customFormat="1">
      <c r="D160" s="531"/>
      <c r="E160" s="531"/>
      <c r="F160" s="531"/>
      <c r="G160" s="531"/>
      <c r="H160" s="531"/>
      <c r="I160" s="531"/>
    </row>
    <row r="161" spans="4:9" s="310" customFormat="1">
      <c r="D161" s="531"/>
      <c r="E161" s="531"/>
      <c r="F161" s="531"/>
      <c r="G161" s="531"/>
      <c r="H161" s="531"/>
      <c r="I161" s="531"/>
    </row>
    <row r="162" spans="4:9" s="310" customFormat="1">
      <c r="D162" s="531"/>
      <c r="E162" s="531"/>
      <c r="F162" s="531"/>
      <c r="G162" s="531"/>
      <c r="H162" s="531"/>
      <c r="I162" s="531"/>
    </row>
    <row r="163" spans="4:9" s="310" customFormat="1">
      <c r="D163" s="531"/>
      <c r="E163" s="531"/>
      <c r="F163" s="531"/>
      <c r="G163" s="531"/>
      <c r="H163" s="531"/>
      <c r="I163" s="531"/>
    </row>
    <row r="164" spans="4:9" s="310" customFormat="1">
      <c r="D164" s="531"/>
      <c r="E164" s="531"/>
      <c r="F164" s="531"/>
      <c r="G164" s="531"/>
      <c r="H164" s="531"/>
      <c r="I164" s="531"/>
    </row>
    <row r="165" spans="4:9" s="310" customFormat="1">
      <c r="D165" s="531"/>
      <c r="E165" s="531"/>
      <c r="F165" s="531"/>
      <c r="G165" s="531"/>
      <c r="H165" s="531"/>
      <c r="I165" s="531"/>
    </row>
    <row r="166" spans="4:9" s="310" customFormat="1">
      <c r="D166" s="531"/>
      <c r="E166" s="531"/>
      <c r="F166" s="531"/>
      <c r="G166" s="531"/>
      <c r="H166" s="531"/>
      <c r="I166" s="531"/>
    </row>
    <row r="167" spans="4:9" s="310" customFormat="1">
      <c r="D167" s="531"/>
      <c r="E167" s="531"/>
      <c r="F167" s="531"/>
      <c r="G167" s="531"/>
      <c r="H167" s="531"/>
      <c r="I167" s="531"/>
    </row>
    <row r="168" spans="4:9" s="310" customFormat="1">
      <c r="D168" s="531"/>
      <c r="E168" s="531"/>
      <c r="F168" s="531"/>
      <c r="G168" s="531"/>
      <c r="H168" s="531"/>
      <c r="I168" s="531"/>
    </row>
    <row r="169" spans="4:9" s="310" customFormat="1">
      <c r="D169" s="531"/>
      <c r="E169" s="531"/>
      <c r="F169" s="531"/>
      <c r="G169" s="531"/>
      <c r="H169" s="531"/>
      <c r="I169" s="531"/>
    </row>
    <row r="170" spans="4:9" s="310" customFormat="1">
      <c r="D170" s="531"/>
      <c r="E170" s="531"/>
      <c r="F170" s="531"/>
      <c r="G170" s="531"/>
      <c r="H170" s="531"/>
      <c r="I170" s="531"/>
    </row>
    <row r="171" spans="4:9" s="310" customFormat="1">
      <c r="D171" s="531"/>
      <c r="E171" s="531"/>
      <c r="F171" s="531"/>
      <c r="G171" s="531"/>
      <c r="H171" s="531"/>
      <c r="I171" s="531"/>
    </row>
    <row r="172" spans="4:9" s="310" customFormat="1">
      <c r="D172" s="531"/>
      <c r="E172" s="531"/>
      <c r="F172" s="531"/>
      <c r="G172" s="531"/>
      <c r="H172" s="531"/>
      <c r="I172" s="531"/>
    </row>
    <row r="173" spans="4:9" s="310" customFormat="1">
      <c r="D173" s="531"/>
      <c r="E173" s="531"/>
      <c r="F173" s="531"/>
      <c r="G173" s="531"/>
      <c r="H173" s="531"/>
      <c r="I173" s="531"/>
    </row>
    <row r="174" spans="4:9" s="310" customFormat="1">
      <c r="D174" s="531"/>
      <c r="E174" s="531"/>
      <c r="F174" s="531"/>
      <c r="G174" s="531"/>
      <c r="H174" s="531"/>
      <c r="I174" s="531"/>
    </row>
    <row r="175" spans="4:9" s="310" customFormat="1">
      <c r="D175" s="531"/>
      <c r="E175" s="531"/>
      <c r="F175" s="531"/>
      <c r="G175" s="531"/>
      <c r="H175" s="531"/>
      <c r="I175" s="531"/>
    </row>
    <row r="176" spans="4:9" s="310" customFormat="1">
      <c r="D176" s="531"/>
      <c r="E176" s="531"/>
      <c r="F176" s="531"/>
      <c r="G176" s="531"/>
      <c r="H176" s="531"/>
      <c r="I176" s="531"/>
    </row>
    <row r="177" spans="4:9" s="310" customFormat="1">
      <c r="D177" s="531"/>
      <c r="E177" s="531"/>
      <c r="F177" s="531"/>
      <c r="G177" s="531"/>
      <c r="H177" s="531"/>
      <c r="I177" s="531"/>
    </row>
    <row r="178" spans="4:9" s="310" customFormat="1">
      <c r="D178" s="531"/>
      <c r="E178" s="531"/>
      <c r="F178" s="531"/>
      <c r="G178" s="531"/>
      <c r="H178" s="531"/>
      <c r="I178" s="531"/>
    </row>
    <row r="179" spans="4:9" s="310" customFormat="1">
      <c r="D179" s="531"/>
      <c r="E179" s="531"/>
      <c r="F179" s="531"/>
      <c r="G179" s="531"/>
      <c r="H179" s="531"/>
      <c r="I179" s="531"/>
    </row>
    <row r="180" spans="4:9" s="310" customFormat="1">
      <c r="D180" s="531"/>
      <c r="E180" s="531"/>
      <c r="F180" s="531"/>
      <c r="G180" s="531"/>
      <c r="H180" s="531"/>
      <c r="I180" s="531"/>
    </row>
    <row r="181" spans="4:9" s="310" customFormat="1">
      <c r="D181" s="531"/>
      <c r="E181" s="531"/>
      <c r="F181" s="531"/>
      <c r="G181" s="531"/>
      <c r="H181" s="531"/>
      <c r="I181" s="531"/>
    </row>
    <row r="182" spans="4:9" s="310" customFormat="1">
      <c r="D182" s="531"/>
      <c r="E182" s="531"/>
      <c r="F182" s="531"/>
      <c r="G182" s="531"/>
      <c r="H182" s="531"/>
      <c r="I182" s="531"/>
    </row>
    <row r="183" spans="4:9" s="310" customFormat="1">
      <c r="D183" s="531"/>
      <c r="E183" s="531"/>
      <c r="F183" s="531"/>
      <c r="G183" s="531"/>
      <c r="H183" s="531"/>
      <c r="I183" s="531"/>
    </row>
    <row r="184" spans="4:9" s="310" customFormat="1">
      <c r="D184" s="531"/>
      <c r="E184" s="531"/>
      <c r="F184" s="531"/>
      <c r="G184" s="531"/>
      <c r="H184" s="531"/>
      <c r="I184" s="531"/>
    </row>
    <row r="185" spans="4:9" s="310" customFormat="1">
      <c r="D185" s="531"/>
      <c r="E185" s="531"/>
      <c r="F185" s="531"/>
      <c r="G185" s="531"/>
      <c r="H185" s="531"/>
      <c r="I185" s="531"/>
    </row>
    <row r="186" spans="4:9" s="310" customFormat="1">
      <c r="D186" s="531"/>
      <c r="E186" s="531"/>
      <c r="F186" s="531"/>
      <c r="G186" s="531"/>
      <c r="H186" s="531"/>
      <c r="I186" s="531"/>
    </row>
    <row r="187" spans="4:9" s="310" customFormat="1">
      <c r="D187" s="531"/>
      <c r="E187" s="531"/>
      <c r="F187" s="531"/>
      <c r="G187" s="531"/>
      <c r="H187" s="531"/>
      <c r="I187" s="531"/>
    </row>
    <row r="188" spans="4:9" s="310" customFormat="1">
      <c r="D188" s="531"/>
      <c r="E188" s="531"/>
      <c r="F188" s="531"/>
      <c r="G188" s="531"/>
      <c r="H188" s="531"/>
      <c r="I188" s="531"/>
    </row>
    <row r="189" spans="4:9" s="310" customFormat="1">
      <c r="D189" s="531"/>
      <c r="E189" s="531"/>
      <c r="F189" s="531"/>
      <c r="G189" s="531"/>
      <c r="H189" s="531"/>
      <c r="I189" s="531"/>
    </row>
    <row r="190" spans="4:9" s="310" customFormat="1">
      <c r="D190" s="531"/>
      <c r="E190" s="531"/>
      <c r="F190" s="531"/>
      <c r="G190" s="531"/>
      <c r="H190" s="531"/>
      <c r="I190" s="531"/>
    </row>
    <row r="191" spans="4:9" s="310" customFormat="1">
      <c r="D191" s="531"/>
      <c r="E191" s="531"/>
      <c r="F191" s="531"/>
      <c r="G191" s="531"/>
      <c r="H191" s="531"/>
      <c r="I191" s="531"/>
    </row>
    <row r="192" spans="4:9" s="310" customFormat="1">
      <c r="D192" s="531"/>
      <c r="E192" s="531"/>
      <c r="F192" s="531"/>
      <c r="G192" s="531"/>
      <c r="H192" s="531"/>
      <c r="I192" s="531"/>
    </row>
    <row r="193" spans="4:9" s="310" customFormat="1">
      <c r="D193" s="531"/>
      <c r="E193" s="531"/>
      <c r="F193" s="531"/>
      <c r="G193" s="531"/>
      <c r="H193" s="531"/>
      <c r="I193" s="531"/>
    </row>
    <row r="194" spans="4:9" s="310" customFormat="1">
      <c r="D194" s="531"/>
      <c r="E194" s="531"/>
      <c r="F194" s="531"/>
      <c r="G194" s="531"/>
      <c r="H194" s="531"/>
      <c r="I194" s="531"/>
    </row>
    <row r="195" spans="4:9" s="310" customFormat="1">
      <c r="D195" s="531"/>
      <c r="E195" s="531"/>
      <c r="F195" s="531"/>
      <c r="G195" s="531"/>
      <c r="H195" s="531"/>
      <c r="I195" s="531"/>
    </row>
    <row r="196" spans="4:9" s="310" customFormat="1">
      <c r="D196" s="531"/>
      <c r="E196" s="531"/>
      <c r="F196" s="531"/>
      <c r="G196" s="531"/>
      <c r="H196" s="531"/>
      <c r="I196" s="531"/>
    </row>
    <row r="197" spans="4:9" s="310" customFormat="1">
      <c r="D197" s="531"/>
      <c r="E197" s="531"/>
      <c r="F197" s="531"/>
      <c r="G197" s="531"/>
      <c r="H197" s="531"/>
      <c r="I197" s="531"/>
    </row>
    <row r="198" spans="4:9" s="310" customFormat="1">
      <c r="D198" s="531"/>
      <c r="E198" s="531"/>
      <c r="F198" s="531"/>
      <c r="G198" s="531"/>
      <c r="H198" s="531"/>
      <c r="I198" s="531"/>
    </row>
    <row r="199" spans="4:9" s="310" customFormat="1">
      <c r="D199" s="531"/>
      <c r="E199" s="531"/>
      <c r="F199" s="531"/>
      <c r="G199" s="531"/>
      <c r="H199" s="531"/>
      <c r="I199" s="531"/>
    </row>
    <row r="200" spans="4:9" s="310" customFormat="1">
      <c r="D200" s="531"/>
      <c r="E200" s="531"/>
      <c r="F200" s="531"/>
      <c r="G200" s="531"/>
      <c r="H200" s="531"/>
      <c r="I200" s="531"/>
    </row>
    <row r="201" spans="4:9" s="310" customFormat="1">
      <c r="D201" s="531"/>
      <c r="E201" s="531"/>
      <c r="F201" s="531"/>
      <c r="G201" s="531"/>
      <c r="H201" s="531"/>
      <c r="I201" s="531"/>
    </row>
    <row r="202" spans="4:9" s="310" customFormat="1">
      <c r="D202" s="531"/>
      <c r="E202" s="531"/>
      <c r="F202" s="531"/>
      <c r="G202" s="531"/>
      <c r="H202" s="531"/>
      <c r="I202" s="531"/>
    </row>
    <row r="203" spans="4:9" s="310" customFormat="1">
      <c r="D203" s="531"/>
      <c r="E203" s="531"/>
      <c r="F203" s="531"/>
      <c r="G203" s="531"/>
      <c r="H203" s="531"/>
      <c r="I203" s="531"/>
    </row>
    <row r="204" spans="4:9" s="310" customFormat="1">
      <c r="D204" s="531"/>
      <c r="E204" s="531"/>
      <c r="F204" s="531"/>
      <c r="G204" s="531"/>
      <c r="H204" s="531"/>
      <c r="I204" s="531"/>
    </row>
    <row r="205" spans="4:9" s="310" customFormat="1">
      <c r="D205" s="531"/>
      <c r="E205" s="531"/>
      <c r="F205" s="531"/>
      <c r="G205" s="531"/>
      <c r="H205" s="531"/>
      <c r="I205" s="531"/>
    </row>
    <row r="206" spans="4:9" s="310" customFormat="1">
      <c r="D206" s="531"/>
      <c r="E206" s="531"/>
      <c r="F206" s="531"/>
      <c r="G206" s="531"/>
      <c r="H206" s="531"/>
      <c r="I206" s="531"/>
    </row>
    <row r="207" spans="4:9" s="310" customFormat="1">
      <c r="D207" s="531"/>
      <c r="E207" s="531"/>
      <c r="F207" s="531"/>
      <c r="G207" s="531"/>
      <c r="H207" s="531"/>
      <c r="I207" s="531"/>
    </row>
    <row r="208" spans="4:9" s="310" customFormat="1">
      <c r="D208" s="531"/>
      <c r="E208" s="531"/>
      <c r="F208" s="531"/>
      <c r="G208" s="531"/>
      <c r="H208" s="531"/>
      <c r="I208" s="531"/>
    </row>
    <row r="209" spans="4:9" s="310" customFormat="1">
      <c r="D209" s="531"/>
      <c r="E209" s="531"/>
      <c r="F209" s="531"/>
      <c r="G209" s="531"/>
      <c r="H209" s="531"/>
      <c r="I209" s="531"/>
    </row>
    <row r="210" spans="4:9" s="310" customFormat="1">
      <c r="D210" s="531"/>
      <c r="E210" s="531"/>
      <c r="F210" s="531"/>
      <c r="G210" s="531"/>
      <c r="H210" s="531"/>
      <c r="I210" s="531"/>
    </row>
    <row r="211" spans="4:9" s="310" customFormat="1">
      <c r="D211" s="531"/>
      <c r="E211" s="531"/>
      <c r="F211" s="531"/>
      <c r="G211" s="531"/>
      <c r="H211" s="531"/>
      <c r="I211" s="531"/>
    </row>
    <row r="212" spans="4:9" s="310" customFormat="1">
      <c r="D212" s="531"/>
      <c r="E212" s="531"/>
      <c r="F212" s="531"/>
      <c r="G212" s="531"/>
      <c r="H212" s="531"/>
      <c r="I212" s="531"/>
    </row>
    <row r="213" spans="4:9" s="310" customFormat="1">
      <c r="D213" s="531"/>
      <c r="E213" s="531"/>
      <c r="F213" s="531"/>
      <c r="G213" s="531"/>
      <c r="H213" s="531"/>
      <c r="I213" s="531"/>
    </row>
    <row r="214" spans="4:9" s="310" customFormat="1">
      <c r="D214" s="531"/>
      <c r="E214" s="531"/>
      <c r="F214" s="531"/>
      <c r="G214" s="531"/>
      <c r="H214" s="531"/>
      <c r="I214" s="531"/>
    </row>
    <row r="215" spans="4:9" s="310" customFormat="1">
      <c r="D215" s="531"/>
      <c r="E215" s="531"/>
      <c r="F215" s="531"/>
      <c r="G215" s="531"/>
      <c r="H215" s="531"/>
      <c r="I215" s="531"/>
    </row>
    <row r="216" spans="4:9" s="310" customFormat="1">
      <c r="D216" s="531"/>
      <c r="E216" s="531"/>
      <c r="F216" s="531"/>
      <c r="G216" s="531"/>
      <c r="H216" s="531"/>
      <c r="I216" s="531"/>
    </row>
    <row r="217" spans="4:9" s="310" customFormat="1">
      <c r="D217" s="531"/>
      <c r="E217" s="531"/>
      <c r="F217" s="531"/>
      <c r="G217" s="531"/>
      <c r="H217" s="531"/>
      <c r="I217" s="531"/>
    </row>
    <row r="218" spans="4:9" s="310" customFormat="1">
      <c r="D218" s="531"/>
      <c r="E218" s="531"/>
      <c r="F218" s="531"/>
      <c r="G218" s="531"/>
      <c r="H218" s="531"/>
      <c r="I218" s="531"/>
    </row>
    <row r="219" spans="4:9" s="310" customFormat="1">
      <c r="D219" s="531"/>
      <c r="E219" s="531"/>
      <c r="F219" s="531"/>
      <c r="G219" s="531"/>
      <c r="H219" s="531"/>
      <c r="I219" s="531"/>
    </row>
    <row r="220" spans="4:9" s="310" customFormat="1">
      <c r="D220" s="531"/>
      <c r="E220" s="531"/>
      <c r="F220" s="531"/>
      <c r="G220" s="531"/>
      <c r="H220" s="531"/>
      <c r="I220" s="531"/>
    </row>
    <row r="221" spans="4:9" s="310" customFormat="1">
      <c r="D221" s="531"/>
      <c r="E221" s="531"/>
      <c r="F221" s="531"/>
      <c r="G221" s="531"/>
      <c r="H221" s="531"/>
      <c r="I221" s="531"/>
    </row>
    <row r="222" spans="4:9" s="310" customFormat="1">
      <c r="D222" s="531"/>
      <c r="E222" s="531"/>
      <c r="F222" s="531"/>
      <c r="G222" s="531"/>
      <c r="H222" s="531"/>
      <c r="I222" s="531"/>
    </row>
    <row r="223" spans="4:9" s="310" customFormat="1">
      <c r="D223" s="531"/>
      <c r="E223" s="531"/>
      <c r="F223" s="531"/>
      <c r="G223" s="531"/>
      <c r="H223" s="531"/>
      <c r="I223" s="531"/>
    </row>
    <row r="224" spans="4:9" s="310" customFormat="1">
      <c r="D224" s="531"/>
      <c r="E224" s="531"/>
      <c r="F224" s="531"/>
      <c r="G224" s="531"/>
      <c r="H224" s="531"/>
      <c r="I224" s="531"/>
    </row>
    <row r="225" spans="4:9" s="310" customFormat="1">
      <c r="D225" s="531"/>
      <c r="E225" s="531"/>
      <c r="F225" s="531"/>
      <c r="G225" s="531"/>
      <c r="H225" s="531"/>
      <c r="I225" s="531"/>
    </row>
    <row r="226" spans="4:9" s="310" customFormat="1">
      <c r="D226" s="531"/>
      <c r="E226" s="531"/>
      <c r="F226" s="531"/>
      <c r="G226" s="531"/>
      <c r="H226" s="531"/>
      <c r="I226" s="531"/>
    </row>
    <row r="227" spans="4:9" s="310" customFormat="1">
      <c r="D227" s="531"/>
      <c r="E227" s="531"/>
      <c r="F227" s="531"/>
      <c r="G227" s="531"/>
      <c r="H227" s="531"/>
      <c r="I227" s="531"/>
    </row>
    <row r="228" spans="4:9" s="310" customFormat="1">
      <c r="D228" s="531"/>
      <c r="E228" s="531"/>
      <c r="F228" s="531"/>
      <c r="G228" s="531"/>
      <c r="H228" s="531"/>
      <c r="I228" s="531"/>
    </row>
    <row r="229" spans="4:9" s="310" customFormat="1">
      <c r="D229" s="531"/>
      <c r="E229" s="531"/>
      <c r="F229" s="531"/>
      <c r="G229" s="531"/>
      <c r="H229" s="531"/>
      <c r="I229" s="531"/>
    </row>
    <row r="230" spans="4:9" s="310" customFormat="1">
      <c r="D230" s="531"/>
      <c r="E230" s="531"/>
      <c r="F230" s="531"/>
      <c r="G230" s="531"/>
      <c r="H230" s="531"/>
      <c r="I230" s="531"/>
    </row>
    <row r="231" spans="4:9" s="310" customFormat="1">
      <c r="D231" s="531"/>
      <c r="E231" s="531"/>
      <c r="F231" s="531"/>
      <c r="G231" s="531"/>
      <c r="H231" s="531"/>
      <c r="I231" s="531"/>
    </row>
    <row r="232" spans="4:9" s="310" customFormat="1">
      <c r="D232" s="531"/>
      <c r="E232" s="531"/>
      <c r="F232" s="531"/>
      <c r="G232" s="531"/>
      <c r="H232" s="531"/>
      <c r="I232" s="531"/>
    </row>
    <row r="233" spans="4:9" s="310" customFormat="1">
      <c r="D233" s="531"/>
      <c r="E233" s="531"/>
      <c r="F233" s="531"/>
      <c r="G233" s="531"/>
      <c r="H233" s="531"/>
      <c r="I233" s="531"/>
    </row>
    <row r="234" spans="4:9" s="310" customFormat="1">
      <c r="D234" s="531"/>
      <c r="E234" s="531"/>
      <c r="F234" s="531"/>
      <c r="G234" s="531"/>
      <c r="H234" s="531"/>
      <c r="I234" s="531"/>
    </row>
    <row r="235" spans="4:9" s="310" customFormat="1">
      <c r="D235" s="531"/>
      <c r="E235" s="531"/>
      <c r="F235" s="531"/>
      <c r="G235" s="531"/>
      <c r="H235" s="531"/>
      <c r="I235" s="531"/>
    </row>
    <row r="236" spans="4:9" s="310" customFormat="1">
      <c r="D236" s="531"/>
      <c r="E236" s="531"/>
      <c r="F236" s="531"/>
      <c r="G236" s="531"/>
      <c r="H236" s="531"/>
      <c r="I236" s="531"/>
    </row>
    <row r="237" spans="4:9" s="310" customFormat="1">
      <c r="D237" s="531"/>
      <c r="E237" s="531"/>
      <c r="F237" s="531"/>
      <c r="G237" s="531"/>
      <c r="H237" s="531"/>
      <c r="I237" s="531"/>
    </row>
    <row r="238" spans="4:9" s="310" customFormat="1">
      <c r="D238" s="531"/>
      <c r="E238" s="531"/>
      <c r="F238" s="531"/>
      <c r="G238" s="531"/>
      <c r="H238" s="531"/>
      <c r="I238" s="531"/>
    </row>
    <row r="239" spans="4:9" s="310" customFormat="1">
      <c r="D239" s="531"/>
      <c r="E239" s="531"/>
      <c r="F239" s="531"/>
      <c r="G239" s="531"/>
      <c r="H239" s="531"/>
      <c r="I239" s="531"/>
    </row>
    <row r="240" spans="4:9" s="310" customFormat="1">
      <c r="D240" s="531"/>
      <c r="E240" s="531"/>
      <c r="F240" s="531"/>
      <c r="G240" s="531"/>
      <c r="H240" s="531"/>
      <c r="I240" s="531"/>
    </row>
    <row r="241" spans="4:9" s="310" customFormat="1">
      <c r="D241" s="531"/>
      <c r="E241" s="531"/>
      <c r="F241" s="531"/>
      <c r="G241" s="531"/>
      <c r="H241" s="531"/>
      <c r="I241" s="531"/>
    </row>
    <row r="242" spans="4:9" s="310" customFormat="1">
      <c r="D242" s="531"/>
      <c r="E242" s="531"/>
      <c r="F242" s="531"/>
      <c r="G242" s="531"/>
      <c r="H242" s="531"/>
      <c r="I242" s="531"/>
    </row>
    <row r="243" spans="4:9" s="310" customFormat="1">
      <c r="D243" s="531"/>
      <c r="E243" s="531"/>
      <c r="F243" s="531"/>
      <c r="G243" s="531"/>
      <c r="H243" s="531"/>
      <c r="I243" s="531"/>
    </row>
    <row r="244" spans="4:9" s="310" customFormat="1">
      <c r="D244" s="531"/>
      <c r="E244" s="531"/>
      <c r="F244" s="531"/>
      <c r="G244" s="531"/>
      <c r="H244" s="531"/>
      <c r="I244" s="531"/>
    </row>
    <row r="245" spans="4:9" s="310" customFormat="1">
      <c r="D245" s="531"/>
      <c r="E245" s="531"/>
      <c r="F245" s="531"/>
      <c r="G245" s="531"/>
      <c r="H245" s="531"/>
      <c r="I245" s="531"/>
    </row>
    <row r="246" spans="4:9" s="310" customFormat="1">
      <c r="D246" s="531"/>
      <c r="E246" s="531"/>
      <c r="F246" s="531"/>
      <c r="G246" s="531"/>
      <c r="H246" s="531"/>
      <c r="I246" s="531"/>
    </row>
    <row r="247" spans="4:9" s="310" customFormat="1">
      <c r="D247" s="531"/>
      <c r="E247" s="531"/>
      <c r="F247" s="531"/>
      <c r="G247" s="531"/>
      <c r="H247" s="531"/>
      <c r="I247" s="531"/>
    </row>
    <row r="248" spans="4:9" s="310" customFormat="1">
      <c r="D248" s="531"/>
      <c r="E248" s="531"/>
      <c r="F248" s="531"/>
      <c r="G248" s="531"/>
      <c r="H248" s="531"/>
      <c r="I248" s="531"/>
    </row>
    <row r="249" spans="4:9" s="310" customFormat="1">
      <c r="D249" s="531"/>
      <c r="E249" s="531"/>
      <c r="F249" s="531"/>
      <c r="G249" s="531"/>
      <c r="H249" s="531"/>
      <c r="I249" s="531"/>
    </row>
    <row r="250" spans="4:9" s="310" customFormat="1">
      <c r="D250" s="531"/>
      <c r="E250" s="531"/>
      <c r="F250" s="531"/>
      <c r="G250" s="531"/>
      <c r="H250" s="531"/>
      <c r="I250" s="531"/>
    </row>
    <row r="251" spans="4:9" s="310" customFormat="1">
      <c r="D251" s="531"/>
      <c r="E251" s="531"/>
      <c r="F251" s="531"/>
      <c r="G251" s="531"/>
      <c r="H251" s="531"/>
      <c r="I251" s="531"/>
    </row>
    <row r="252" spans="4:9" s="310" customFormat="1">
      <c r="D252" s="531"/>
      <c r="E252" s="531"/>
      <c r="F252" s="531"/>
      <c r="G252" s="531"/>
      <c r="H252" s="531"/>
      <c r="I252" s="531"/>
    </row>
    <row r="253" spans="4:9" s="310" customFormat="1">
      <c r="D253" s="531"/>
      <c r="E253" s="531"/>
      <c r="F253" s="531"/>
      <c r="G253" s="531"/>
      <c r="H253" s="531"/>
      <c r="I253" s="531"/>
    </row>
    <row r="254" spans="4:9" s="310" customFormat="1">
      <c r="D254" s="531"/>
      <c r="E254" s="531"/>
      <c r="F254" s="531"/>
      <c r="G254" s="531"/>
      <c r="H254" s="531"/>
      <c r="I254" s="531"/>
    </row>
    <row r="255" spans="4:9" s="310" customFormat="1">
      <c r="D255" s="531"/>
      <c r="E255" s="531"/>
      <c r="F255" s="531"/>
      <c r="G255" s="531"/>
      <c r="H255" s="531"/>
      <c r="I255" s="531"/>
    </row>
    <row r="256" spans="4:9" s="310" customFormat="1">
      <c r="D256" s="531"/>
      <c r="E256" s="531"/>
      <c r="F256" s="531"/>
      <c r="G256" s="531"/>
      <c r="H256" s="531"/>
      <c r="I256" s="531"/>
    </row>
    <row r="257" spans="4:9" s="310" customFormat="1">
      <c r="D257" s="531"/>
      <c r="E257" s="531"/>
      <c r="F257" s="531"/>
      <c r="G257" s="531"/>
      <c r="H257" s="531"/>
      <c r="I257" s="531"/>
    </row>
    <row r="258" spans="4:9" s="310" customFormat="1">
      <c r="D258" s="531"/>
      <c r="E258" s="531"/>
      <c r="F258" s="531"/>
      <c r="G258" s="531"/>
      <c r="H258" s="531"/>
      <c r="I258" s="531"/>
    </row>
    <row r="259" spans="4:9" s="310" customFormat="1">
      <c r="D259" s="531"/>
      <c r="E259" s="531"/>
      <c r="F259" s="531"/>
      <c r="G259" s="531"/>
      <c r="H259" s="531"/>
      <c r="I259" s="531"/>
    </row>
    <row r="260" spans="4:9" s="310" customFormat="1">
      <c r="D260" s="531"/>
      <c r="E260" s="531"/>
      <c r="F260" s="531"/>
      <c r="G260" s="531"/>
      <c r="H260" s="531"/>
      <c r="I260" s="531"/>
    </row>
    <row r="261" spans="4:9" s="310" customFormat="1">
      <c r="D261" s="531"/>
      <c r="E261" s="531"/>
      <c r="F261" s="531"/>
      <c r="G261" s="531"/>
      <c r="H261" s="531"/>
      <c r="I261" s="531"/>
    </row>
    <row r="262" spans="4:9" s="310" customFormat="1">
      <c r="D262" s="531"/>
      <c r="E262" s="531"/>
      <c r="F262" s="531"/>
      <c r="G262" s="531"/>
      <c r="H262" s="531"/>
      <c r="I262" s="531"/>
    </row>
    <row r="263" spans="4:9" s="310" customFormat="1">
      <c r="D263" s="531"/>
      <c r="E263" s="531"/>
      <c r="F263" s="531"/>
      <c r="G263" s="531"/>
      <c r="H263" s="531"/>
      <c r="I263" s="531"/>
    </row>
    <row r="264" spans="4:9" s="310" customFormat="1">
      <c r="D264" s="531"/>
      <c r="E264" s="531"/>
      <c r="F264" s="531"/>
      <c r="G264" s="531"/>
      <c r="H264" s="531"/>
      <c r="I264" s="531"/>
    </row>
  </sheetData>
  <mergeCells count="15">
    <mergeCell ref="B41:I41"/>
    <mergeCell ref="B42:I42"/>
    <mergeCell ref="B35:I35"/>
    <mergeCell ref="B37:I37"/>
    <mergeCell ref="B38:I38"/>
    <mergeCell ref="B39:I39"/>
    <mergeCell ref="B40:I40"/>
    <mergeCell ref="B34:I34"/>
    <mergeCell ref="A8:A10"/>
    <mergeCell ref="B8:B10"/>
    <mergeCell ref="B31:H31"/>
    <mergeCell ref="I9:I10"/>
    <mergeCell ref="A29:I29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Title</vt:lpstr>
      <vt:lpstr>1-Balance Sheet</vt:lpstr>
      <vt:lpstr>2 - Income Statement</vt:lpstr>
      <vt:lpstr>3 - Cash Flow Statement</vt:lpstr>
      <vt:lpstr>4 - Owners' equity</vt:lpstr>
      <vt:lpstr>Exerpt 5</vt:lpstr>
      <vt:lpstr>Exerpt 6</vt:lpstr>
      <vt:lpstr>Exerpt 7</vt:lpstr>
      <vt:lpstr>Exerpt 8</vt:lpstr>
      <vt:lpstr>Exerpt 8.1</vt:lpstr>
      <vt:lpstr>Exerpt 8.2</vt:lpstr>
      <vt:lpstr>Exerpt 8.3</vt:lpstr>
      <vt:lpstr>Exerpt 8.4</vt:lpstr>
      <vt:lpstr>Exerpt 8.5</vt:lpstr>
      <vt:lpstr>Exerpt 8.6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Liubima Dasheva</cp:lastModifiedBy>
  <cp:lastPrinted>2017-10-30T11:29:52Z</cp:lastPrinted>
  <dcterms:created xsi:type="dcterms:W3CDTF">2016-10-31T08:17:40Z</dcterms:created>
  <dcterms:modified xsi:type="dcterms:W3CDTF">2017-10-30T11:29:53Z</dcterms:modified>
</cp:coreProperties>
</file>