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215" windowWidth="20625" windowHeight="4080" activeTab="3"/>
  </bookViews>
  <sheets>
    <sheet name="SCI" sheetId="1" r:id="rId1"/>
    <sheet name="SFP" sheetId="2" r:id="rId2"/>
    <sheet name="SCF" sheetId="3" r:id="rId3"/>
    <sheet name="SEQ" sheetId="4" r:id="rId4"/>
  </sheets>
  <externalReferences>
    <externalReference r:id="rId7"/>
    <externalReference r:id="rId8"/>
    <externalReference r:id="rId9"/>
  </externalReferences>
  <definedNames>
    <definedName name="AS2DocOpenMode" hidden="1">"AS2DocumentEdit"</definedName>
    <definedName name="_xlnm.Print_Area" localSheetId="2">'SCF'!$A$1:$E$72</definedName>
    <definedName name="_xlnm.Print_Area" localSheetId="0">'SCI'!$A$1:$G$70</definedName>
    <definedName name="_xlnm.Print_Area" localSheetId="1">'SFP'!$A$1:$G$72</definedName>
    <definedName name="_xlnm.Print_Titles" localSheetId="0">'SCI'!$1:$2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'SCF'!$F:$IV</definedName>
    <definedName name="Z_0C92A18C_82C1_43C8_B8D2_6F7E21DEB0D9_.wvu.Cols" localSheetId="3" hidden="1">'SEQ'!#REF!</definedName>
    <definedName name="Z_0C92A18C_82C1_43C8_B8D2_6F7E21DEB0D9_.wvu.Rows" localSheetId="2" hidden="1">'SCF'!$70:$65536</definedName>
    <definedName name="Z_2BD2C2C3_AF9C_11D6_9CEF_00D009775214_.wvu.Cols" localSheetId="2" hidden="1">'SCF'!$F:$IV</definedName>
    <definedName name="Z_2BD2C2C3_AF9C_11D6_9CEF_00D009775214_.wvu.Cols" localSheetId="3" hidden="1">'SEQ'!#REF!</definedName>
    <definedName name="Z_2BD2C2C3_AF9C_11D6_9CEF_00D009775214_.wvu.PrintArea" localSheetId="2" hidden="1">'SCF'!$A$1:$E$40</definedName>
    <definedName name="Z_2BD2C2C3_AF9C_11D6_9CEF_00D009775214_.wvu.Rows" localSheetId="2" hidden="1">'SCF'!$68:$65536</definedName>
    <definedName name="Z_3DF3D3DF_0C20_498D_AC7F_CE0D39724717_.wvu.Cols" localSheetId="2" hidden="1">'SCF'!$F:$IV</definedName>
    <definedName name="Z_3DF3D3DF_0C20_498D_AC7F_CE0D39724717_.wvu.Cols" localSheetId="3" hidden="1">'SEQ'!#REF!</definedName>
    <definedName name="Z_3DF3D3DF_0C20_498D_AC7F_CE0D39724717_.wvu.Rows" localSheetId="2" hidden="1">'SCF'!$70:$65536,'SCF'!$53:$54</definedName>
    <definedName name="Z_92AC9888_5B7E_11D6_9CEE_00D009757B57_.wvu.Cols" localSheetId="2" hidden="1">'SCF'!$F:$F</definedName>
    <definedName name="Z_9656BBF7_C4A3_41EC_B0C6_A21B380E3C2F_.wvu.Cols" localSheetId="2" hidden="1">'SCF'!$F:$F</definedName>
    <definedName name="Z_9656BBF7_C4A3_41EC_B0C6_A21B380E3C2F_.wvu.Cols" localSheetId="3" hidden="1">'SEQ'!#REF!</definedName>
    <definedName name="Z_9656BBF7_C4A3_41EC_B0C6_A21B380E3C2F_.wvu.PrintArea" localSheetId="3" hidden="1">'SEQ'!$A$1:$Q$51</definedName>
    <definedName name="Z_9656BBF7_C4A3_41EC_B0C6_A21B380E3C2F_.wvu.Rows" localSheetId="2" hidden="1">'SCF'!$70:$65536,'SCF'!$53:$54</definedName>
  </definedNames>
  <calcPr fullCalcOnLoad="1"/>
</workbook>
</file>

<file path=xl/sharedStrings.xml><?xml version="1.0" encoding="utf-8"?>
<sst xmlns="http://schemas.openxmlformats.org/spreadsheetml/2006/main" count="217" uniqueCount="165">
  <si>
    <t>9, 10</t>
  </si>
  <si>
    <t xml:space="preserve"> </t>
  </si>
  <si>
    <t>BGN'000</t>
  </si>
  <si>
    <t>.</t>
  </si>
  <si>
    <t>2.33.4</t>
  </si>
  <si>
    <t>14, 15</t>
  </si>
  <si>
    <t>SOPHARMA GROUP</t>
  </si>
  <si>
    <t>Ognian Donev, PhD</t>
  </si>
  <si>
    <t>Finance Director:</t>
  </si>
  <si>
    <t>Boris Borisov</t>
  </si>
  <si>
    <t>Yordanka Petkova</t>
  </si>
  <si>
    <t>CONSOLIDATED INTERIM STATEMENT OF COMPREHENSIVE INCOME</t>
  </si>
  <si>
    <t>Attachments</t>
  </si>
  <si>
    <t>Revenue</t>
  </si>
  <si>
    <t>Other operating income/(losses), net</t>
  </si>
  <si>
    <t>Changes in inventories of finished goods and work in progress</t>
  </si>
  <si>
    <t>Expenses on materials</t>
  </si>
  <si>
    <t>Hired services expense</t>
  </si>
  <si>
    <t>Employee benefits expense</t>
  </si>
  <si>
    <t>Depreciation and amortisation expense</t>
  </si>
  <si>
    <t>Carrying amount of goods sold</t>
  </si>
  <si>
    <t>Other operating expenses</t>
  </si>
  <si>
    <t>Profit from operations</t>
  </si>
  <si>
    <t>Finance income</t>
  </si>
  <si>
    <t>Finance costs</t>
  </si>
  <si>
    <t>Finance (costs)/income, net</t>
  </si>
  <si>
    <t>Profit before income tax</t>
  </si>
  <si>
    <t>Income tax expense</t>
  </si>
  <si>
    <t>Net profit for the period</t>
  </si>
  <si>
    <t>Other comprehensive income:</t>
  </si>
  <si>
    <t>Net change in fair value of available-for-sale financial assets</t>
  </si>
  <si>
    <t>Exchange differences on translating foreign operations</t>
  </si>
  <si>
    <t>Other comprehensive income for the period, net of tax</t>
  </si>
  <si>
    <t>TOTAL COMPREHENSIVE INCOME FOR THE YEAR</t>
  </si>
  <si>
    <t xml:space="preserve">Net Profit attributable to: </t>
  </si>
  <si>
    <t>Equity holders of the parent</t>
  </si>
  <si>
    <t>Non-controlling interest</t>
  </si>
  <si>
    <t>Total comprehensive income attributable to:</t>
  </si>
  <si>
    <t xml:space="preserve">Executive Director: </t>
  </si>
  <si>
    <t>Chief Accountant (preparer):</t>
  </si>
  <si>
    <t>CONSOLIDATED INTERIM STATEMENT OF FINANCIAL POSITION</t>
  </si>
  <si>
    <t>ASSETS</t>
  </si>
  <si>
    <t>Non-current assets</t>
  </si>
  <si>
    <t>Property, plant and equipment</t>
  </si>
  <si>
    <t>Intangible assets</t>
  </si>
  <si>
    <t>Investment property</t>
  </si>
  <si>
    <t>Available-for-sale investments</t>
  </si>
  <si>
    <t>Loans granted to related parties</t>
  </si>
  <si>
    <t>Other non-current assets</t>
  </si>
  <si>
    <t>Current assets</t>
  </si>
  <si>
    <t>Inventories</t>
  </si>
  <si>
    <t>Trade receivables</t>
  </si>
  <si>
    <t>Receivables from related parties</t>
  </si>
  <si>
    <t>Other receivables and prepayments</t>
  </si>
  <si>
    <t>Cash and cash equivalents</t>
  </si>
  <si>
    <t>TOTAL ASSETS</t>
  </si>
  <si>
    <t>EQUITY AND LIABILITIES</t>
  </si>
  <si>
    <t>Equity attributable to equity holders of the parent</t>
  </si>
  <si>
    <t>Share capital</t>
  </si>
  <si>
    <t>Reserves</t>
  </si>
  <si>
    <t>Retained earnings</t>
  </si>
  <si>
    <t>TOTAL EQUITY</t>
  </si>
  <si>
    <t>LIABILITIES</t>
  </si>
  <si>
    <t>Non-current liabilities</t>
  </si>
  <si>
    <t>Long-term bank loans</t>
  </si>
  <si>
    <t>Deferred tax liabilities</t>
  </si>
  <si>
    <t>Retirement benefit obligations</t>
  </si>
  <si>
    <t>Other non-current liabilities</t>
  </si>
  <si>
    <t>Finance lease liabilities</t>
  </si>
  <si>
    <t>Current liabilities</t>
  </si>
  <si>
    <t xml:space="preserve">Short-term loans from banks </t>
  </si>
  <si>
    <t>Current portion of long-term bank loans</t>
  </si>
  <si>
    <t>Trade payables</t>
  </si>
  <si>
    <t>Payables to related parties</t>
  </si>
  <si>
    <t>Payables to personnel and for social security</t>
  </si>
  <si>
    <t>Tax payables</t>
  </si>
  <si>
    <t>Other current liabilities</t>
  </si>
  <si>
    <t>TOTAL LIABILITIES</t>
  </si>
  <si>
    <t>TOTAL EQUITY AND LIABILITIES</t>
  </si>
  <si>
    <t>CONSOLIDATED INTERIM STATEMENT OF CASH FLOWS</t>
  </si>
  <si>
    <t>31 december 2011               BGN'000</t>
  </si>
  <si>
    <t>Cash flows from operating activities</t>
  </si>
  <si>
    <t>Cash receipts from customers</t>
  </si>
  <si>
    <t>Cash paid to suppliers</t>
  </si>
  <si>
    <t>Cash paid to employees and for social security</t>
  </si>
  <si>
    <t>Taxes paid (except income taxes)</t>
  </si>
  <si>
    <t>Taxes refunded (except income taxes)</t>
  </si>
  <si>
    <t>Income taxes paid</t>
  </si>
  <si>
    <t>Interest and bank charges paid on working capital loans</t>
  </si>
  <si>
    <t>Foreign currency exchange, net</t>
  </si>
  <si>
    <t>Other proceeds/(payments), net</t>
  </si>
  <si>
    <t>Net cash flows from operating activities</t>
  </si>
  <si>
    <t>Cash flows from investing activities</t>
  </si>
  <si>
    <t>Purchases of property, plant and equipment</t>
  </si>
  <si>
    <t>Proceeds from sales of property, plant and equipment</t>
  </si>
  <si>
    <t>Purchases of intangible assets</t>
  </si>
  <si>
    <t>Purchases of available-for-sale investments</t>
  </si>
  <si>
    <t>Proceeds from sales of available-for-sale investments</t>
  </si>
  <si>
    <t>Cash received / (paid) on acquisition of subsidiaries, net</t>
  </si>
  <si>
    <t>(Payments)/proceeds on transactions with non-controlling interest, net</t>
  </si>
  <si>
    <t xml:space="preserve">Loan repayments by related parties </t>
  </si>
  <si>
    <t>Loans granted to third parties</t>
  </si>
  <si>
    <t xml:space="preserve">Loan repayments by third parties </t>
  </si>
  <si>
    <t>Net cash flows used in investing activities</t>
  </si>
  <si>
    <t>Cash flows from financing activities</t>
  </si>
  <si>
    <t>Proceeds from short-term bank loans</t>
  </si>
  <si>
    <t>Repayment of short-term bank loans</t>
  </si>
  <si>
    <t>Proceeds from long-term bank loans</t>
  </si>
  <si>
    <t>Repayment of long-term bank loans</t>
  </si>
  <si>
    <t xml:space="preserve">Interest and charges paid under investment purpose loans </t>
  </si>
  <si>
    <t>Payment of finance lease liabilities</t>
  </si>
  <si>
    <t>Dividends paid</t>
  </si>
  <si>
    <t>Net cash flows (used in) / from financing activities</t>
  </si>
  <si>
    <t>Net (decrease) / increase in cash and cash equivalents</t>
  </si>
  <si>
    <t>Cash and cash equivalents at 1 January</t>
  </si>
  <si>
    <t>Purchases of treasury shares</t>
  </si>
  <si>
    <t>Attributable to equity holders of the parent</t>
  </si>
  <si>
    <t>Share
capital</t>
  </si>
  <si>
    <t>Treasury
shares</t>
  </si>
  <si>
    <t>Statutory
reserves</t>
  </si>
  <si>
    <t>Revaluation reserve - property, pland and equipment</t>
  </si>
  <si>
    <t>Available-for-sale financial assets reserve</t>
  </si>
  <si>
    <t>Translation of
foreign operations reserve</t>
  </si>
  <si>
    <t>Retained
earnings</t>
  </si>
  <si>
    <t>Total</t>
  </si>
  <si>
    <t>Non-controlling
interest</t>
  </si>
  <si>
    <t>Total owners
equity</t>
  </si>
  <si>
    <t>Balance at 1 January 2011</t>
  </si>
  <si>
    <t>Effect of treasury shares acquisition</t>
  </si>
  <si>
    <t>Transfer to retained earnings</t>
  </si>
  <si>
    <t>Total comprehensive income for the year</t>
  </si>
  <si>
    <t>Balance at 31 December 2011</t>
  </si>
  <si>
    <t xml:space="preserve">Distribution of profit for:               </t>
  </si>
  <si>
    <t>* dividents</t>
  </si>
  <si>
    <t>* reserves</t>
  </si>
  <si>
    <t>Effects assumed by non-controlling interest on:</t>
  </si>
  <si>
    <t>* increase in participation in subsidiaries</t>
  </si>
  <si>
    <t>* decrease in participation in subsidiaries</t>
  </si>
  <si>
    <t>* acquisition of subsidiaries</t>
  </si>
  <si>
    <t>* distribution of dividents</t>
  </si>
  <si>
    <t>Changes in owners equity for 2012</t>
  </si>
  <si>
    <t>CONSOLIDATED INTERIM STATEMENT OF CHANGES IN OWNERS EQUITY</t>
  </si>
  <si>
    <t>Received donations from public companies</t>
  </si>
  <si>
    <t xml:space="preserve">Profit/(loss) from net monetary position recalculated under hyper inflation </t>
  </si>
  <si>
    <t>Deffered tax assets</t>
  </si>
  <si>
    <t xml:space="preserve">Effect from recalculated under hyper inflation </t>
  </si>
  <si>
    <t>Profit/(loss) from acquisition/sale of subsidiaries, net</t>
  </si>
  <si>
    <t>Profit/(loss) from associated companies</t>
  </si>
  <si>
    <t>Gain (loss) from revaluation of property, plant and equipment</t>
  </si>
  <si>
    <t>Non-current assets, retained for sale</t>
  </si>
  <si>
    <t>The accompanying notes on pages 5 to 97 form an integral part of the consolidated interim financial statements.</t>
  </si>
  <si>
    <t>for the nine-month period ended 30 September 2012</t>
  </si>
  <si>
    <t>as at 30 September 2012</t>
  </si>
  <si>
    <t>for the nine-month period ended 30 Setpember 2012</t>
  </si>
  <si>
    <t>01.01.2012 - 30.09.2012    BGN'000</t>
  </si>
  <si>
    <t>01.01.2011-30.09.2011   BGN'000</t>
  </si>
  <si>
    <t>Purchase of investments in associates</t>
  </si>
  <si>
    <t>Interest received on investment purpose loans and deposits</t>
  </si>
  <si>
    <t>Proceeds from dividens from available-for-sale investments</t>
  </si>
  <si>
    <t>* issue of capital in subsidiaries</t>
  </si>
  <si>
    <t>*</t>
  </si>
  <si>
    <t>* reclassification</t>
  </si>
  <si>
    <t>30 September        2012               BGN'000</t>
  </si>
  <si>
    <t>Cash and cash equivalents at 30 September</t>
  </si>
  <si>
    <t>Balance at 30 September 2012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</si>
</sst>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_(* #,##0_);_(* \(#,##0\);_(* &quot;-&quot;??_);_(@_)"/>
    <numFmt numFmtId="189" formatCode="_(* #,##0.00_);_(* \(#,##0.00\);_(* &quot;-&quot;_);_(@_)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OpalB"/>
      <family val="0"/>
    </font>
    <font>
      <sz val="10"/>
      <name val="Times New Roman"/>
      <family val="1"/>
    </font>
    <font>
      <sz val="10"/>
      <name val="Heba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 Cyr"/>
      <family val="1"/>
    </font>
    <font>
      <sz val="16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0"/>
      <name val="Times New Roman Cyr"/>
      <family val="1"/>
    </font>
    <font>
      <sz val="11"/>
      <name val="Times New Roman CYR"/>
      <family val="0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169" fontId="6" fillId="0" borderId="1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171" fontId="6" fillId="0" borderId="0" xfId="0" applyNumberFormat="1" applyFont="1" applyFill="1" applyBorder="1" applyAlignment="1">
      <alignment horizontal="right"/>
    </xf>
    <xf numFmtId="169" fontId="6" fillId="0" borderId="0" xfId="0" applyNumberFormat="1" applyFont="1" applyFill="1" applyBorder="1" applyAlignment="1">
      <alignment horizontal="right"/>
    </xf>
    <xf numFmtId="169" fontId="7" fillId="0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88" fontId="7" fillId="0" borderId="0" xfId="44" applyNumberFormat="1" applyFont="1" applyFill="1" applyBorder="1" applyAlignment="1">
      <alignment/>
    </xf>
    <xf numFmtId="169" fontId="6" fillId="0" borderId="12" xfId="0" applyNumberFormat="1" applyFont="1" applyFill="1" applyBorder="1" applyAlignment="1">
      <alignment horizontal="right"/>
    </xf>
    <xf numFmtId="188" fontId="6" fillId="0" borderId="0" xfId="44" applyNumberFormat="1" applyFont="1" applyFill="1" applyBorder="1" applyAlignment="1">
      <alignment/>
    </xf>
    <xf numFmtId="188" fontId="6" fillId="0" borderId="0" xfId="44" applyNumberFormat="1" applyFont="1" applyFill="1" applyBorder="1" applyAlignment="1">
      <alignment horizontal="right"/>
    </xf>
    <xf numFmtId="188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69" fontId="10" fillId="0" borderId="0" xfId="44" applyNumberFormat="1" applyFont="1" applyFill="1" applyBorder="1" applyAlignment="1">
      <alignment/>
    </xf>
    <xf numFmtId="0" fontId="7" fillId="0" borderId="0" xfId="64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 vertical="center"/>
    </xf>
    <xf numFmtId="0" fontId="4" fillId="0" borderId="0" xfId="64" applyFont="1" applyFill="1" applyBorder="1" applyAlignment="1">
      <alignment horizontal="center" vertical="center"/>
      <protection/>
    </xf>
    <xf numFmtId="169" fontId="7" fillId="0" borderId="0" xfId="64" applyNumberFormat="1" applyFont="1" applyFill="1" applyBorder="1" applyAlignment="1">
      <alignment horizontal="right" vertical="center" wrapText="1"/>
      <protection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9" fillId="0" borderId="0" xfId="58" applyFont="1" applyFill="1" applyBorder="1" applyAlignment="1">
      <alignment horizontal="left"/>
      <protection/>
    </xf>
    <xf numFmtId="0" fontId="9" fillId="0" borderId="0" xfId="58" applyFont="1" applyFill="1" applyBorder="1" applyAlignment="1">
      <alignment horizontal="right"/>
      <protection/>
    </xf>
    <xf numFmtId="0" fontId="13" fillId="0" borderId="0" xfId="0" applyFont="1" applyFill="1" applyBorder="1" applyAlignment="1">
      <alignment horizontal="left" vertical="center" wrapText="1"/>
    </xf>
    <xf numFmtId="0" fontId="17" fillId="0" borderId="0" xfId="58" applyFont="1" applyFill="1" applyBorder="1" applyAlignment="1">
      <alignment vertical="center"/>
      <protection/>
    </xf>
    <xf numFmtId="0" fontId="15" fillId="0" borderId="0" xfId="58" applyFont="1" applyFill="1" applyBorder="1" applyAlignment="1">
      <alignment horizontal="right" vertical="center"/>
      <protection/>
    </xf>
    <xf numFmtId="0" fontId="17" fillId="0" borderId="0" xfId="58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right" vertical="center"/>
    </xf>
    <xf numFmtId="0" fontId="2" fillId="0" borderId="0" xfId="58" applyFont="1" applyFill="1" applyAlignment="1">
      <alignment horizontal="left" vertical="center"/>
      <protection/>
    </xf>
    <xf numFmtId="169" fontId="13" fillId="0" borderId="0" xfId="0" applyNumberFormat="1" applyFont="1" applyFill="1" applyBorder="1" applyAlignment="1">
      <alignment horizontal="left" vertical="center" wrapText="1"/>
    </xf>
    <xf numFmtId="169" fontId="4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0" fontId="7" fillId="0" borderId="0" xfId="66" applyFont="1" applyFill="1" applyAlignment="1">
      <alignment vertical="center"/>
      <protection/>
    </xf>
    <xf numFmtId="0" fontId="7" fillId="0" borderId="0" xfId="59" applyFont="1" applyFill="1" applyBorder="1" applyAlignment="1">
      <alignment vertical="center"/>
      <protection/>
    </xf>
    <xf numFmtId="0" fontId="6" fillId="0" borderId="0" xfId="58" applyFont="1" applyFill="1" applyBorder="1" applyAlignment="1">
      <alignment horizontal="left" vertical="center"/>
      <protection/>
    </xf>
    <xf numFmtId="0" fontId="19" fillId="0" borderId="0" xfId="66" applyFont="1" applyFill="1" applyBorder="1" applyAlignment="1" quotePrefix="1">
      <alignment horizontal="left" vertical="center"/>
      <protection/>
    </xf>
    <xf numFmtId="15" fontId="20" fillId="0" borderId="0" xfId="58" applyNumberFormat="1" applyFont="1" applyFill="1" applyBorder="1" applyAlignment="1">
      <alignment horizontal="center" vertical="center" wrapText="1"/>
      <protection/>
    </xf>
    <xf numFmtId="0" fontId="7" fillId="0" borderId="0" xfId="59" applyFont="1" applyFill="1">
      <alignment/>
      <protection/>
    </xf>
    <xf numFmtId="15" fontId="22" fillId="0" borderId="0" xfId="58" applyNumberFormat="1" applyFont="1" applyFill="1" applyBorder="1" applyAlignment="1">
      <alignment horizontal="center" vertical="center" wrapText="1"/>
      <protection/>
    </xf>
    <xf numFmtId="169" fontId="21" fillId="0" borderId="0" xfId="61" applyNumberFormat="1" applyFont="1" applyFill="1" applyBorder="1" applyAlignment="1">
      <alignment horizontal="right" vertical="center" wrapText="1"/>
      <protection/>
    </xf>
    <xf numFmtId="0" fontId="10" fillId="0" borderId="0" xfId="59" applyFont="1" applyFill="1" applyBorder="1" applyAlignment="1">
      <alignment vertical="top" wrapText="1"/>
      <protection/>
    </xf>
    <xf numFmtId="0" fontId="23" fillId="0" borderId="0" xfId="59" applyFont="1" applyFill="1" applyBorder="1" applyAlignment="1">
      <alignment horizontal="center"/>
      <protection/>
    </xf>
    <xf numFmtId="169" fontId="7" fillId="0" borderId="0" xfId="59" applyNumberFormat="1" applyFont="1" applyFill="1" applyBorder="1" applyAlignment="1">
      <alignment horizontal="right"/>
      <protection/>
    </xf>
    <xf numFmtId="0" fontId="11" fillId="0" borderId="0" xfId="59" applyFont="1" applyFill="1" applyBorder="1" applyAlignment="1">
      <alignment vertical="top" wrapText="1"/>
      <protection/>
    </xf>
    <xf numFmtId="169" fontId="7" fillId="0" borderId="0" xfId="63" applyNumberFormat="1" applyFont="1" applyFill="1" applyBorder="1" applyAlignment="1">
      <alignment horizontal="right"/>
      <protection/>
    </xf>
    <xf numFmtId="169" fontId="7" fillId="0" borderId="0" xfId="59" applyNumberFormat="1" applyFont="1" applyFill="1">
      <alignment/>
      <protection/>
    </xf>
    <xf numFmtId="0" fontId="6" fillId="0" borderId="0" xfId="59" applyFont="1" applyFill="1">
      <alignment/>
      <protection/>
    </xf>
    <xf numFmtId="169" fontId="7" fillId="0" borderId="0" xfId="63" applyNumberFormat="1" applyFont="1" applyFill="1" applyBorder="1" applyAlignment="1">
      <alignment horizontal="center" vertical="center"/>
      <protection/>
    </xf>
    <xf numFmtId="169" fontId="6" fillId="0" borderId="0" xfId="59" applyNumberFormat="1" applyFont="1" applyFill="1" applyBorder="1" applyAlignment="1">
      <alignment horizontal="right"/>
      <protection/>
    </xf>
    <xf numFmtId="0" fontId="7" fillId="0" borderId="0" xfId="59" applyFont="1" applyFill="1" applyBorder="1">
      <alignment/>
      <protection/>
    </xf>
    <xf numFmtId="0" fontId="6" fillId="0" borderId="0" xfId="59" applyFont="1" applyFill="1" applyBorder="1" applyAlignment="1">
      <alignment wrapText="1"/>
      <protection/>
    </xf>
    <xf numFmtId="0" fontId="7" fillId="0" borderId="0" xfId="59" applyFont="1" applyFill="1">
      <alignment/>
      <protection/>
    </xf>
    <xf numFmtId="0" fontId="6" fillId="0" borderId="0" xfId="59" applyFont="1" applyFill="1">
      <alignment/>
      <protection/>
    </xf>
    <xf numFmtId="49" fontId="7" fillId="0" borderId="0" xfId="59" applyNumberFormat="1" applyFont="1" applyFill="1" applyBorder="1" applyAlignment="1">
      <alignment horizontal="right"/>
      <protection/>
    </xf>
    <xf numFmtId="0" fontId="24" fillId="0" borderId="0" xfId="59" applyFont="1" applyFill="1" applyBorder="1">
      <alignment/>
      <protection/>
    </xf>
    <xf numFmtId="169" fontId="7" fillId="0" borderId="0" xfId="59" applyNumberFormat="1" applyFont="1" applyFill="1" applyBorder="1" applyAlignment="1">
      <alignment horizontal="right"/>
      <protection/>
    </xf>
    <xf numFmtId="0" fontId="18" fillId="0" borderId="0" xfId="69" applyFont="1" applyFill="1" applyBorder="1" applyAlignment="1">
      <alignment horizontal="left" vertical="center"/>
      <protection/>
    </xf>
    <xf numFmtId="0" fontId="23" fillId="0" borderId="0" xfId="59" applyFont="1" applyFill="1" applyAlignment="1">
      <alignment horizontal="center"/>
      <protection/>
    </xf>
    <xf numFmtId="169" fontId="7" fillId="0" borderId="0" xfId="59" applyNumberFormat="1" applyFont="1" applyFill="1" applyAlignment="1">
      <alignment horizontal="right"/>
      <protection/>
    </xf>
    <xf numFmtId="0" fontId="25" fillId="0" borderId="0" xfId="58" applyFont="1" applyFill="1" applyBorder="1" applyAlignment="1">
      <alignment horizontal="right" vertical="center"/>
      <protection/>
    </xf>
    <xf numFmtId="0" fontId="26" fillId="0" borderId="0" xfId="62" applyFont="1" applyFill="1">
      <alignment/>
      <protection/>
    </xf>
    <xf numFmtId="0" fontId="27" fillId="0" borderId="0" xfId="62" applyFont="1" applyFill="1">
      <alignment/>
      <protection/>
    </xf>
    <xf numFmtId="0" fontId="7" fillId="0" borderId="0" xfId="59" applyFont="1" applyFill="1" applyAlignment="1">
      <alignment horizontal="center"/>
      <protection/>
    </xf>
    <xf numFmtId="0" fontId="9" fillId="0" borderId="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vertical="center"/>
      <protection/>
    </xf>
    <xf numFmtId="0" fontId="28" fillId="0" borderId="0" xfId="59" applyFont="1" applyFill="1">
      <alignment/>
      <protection/>
    </xf>
    <xf numFmtId="0" fontId="7" fillId="0" borderId="11" xfId="61" applyNumberFormat="1" applyFont="1" applyFill="1" applyBorder="1" applyAlignment="1" applyProtection="1">
      <alignment vertical="top"/>
      <protection/>
    </xf>
    <xf numFmtId="188" fontId="7" fillId="0" borderId="11" xfId="61" applyNumberFormat="1" applyFont="1" applyFill="1" applyBorder="1" applyAlignment="1" applyProtection="1">
      <alignment vertical="top"/>
      <protection/>
    </xf>
    <xf numFmtId="0" fontId="7" fillId="0" borderId="0" xfId="61" applyNumberFormat="1" applyFont="1" applyFill="1" applyBorder="1" applyAlignment="1" applyProtection="1">
      <alignment vertical="top"/>
      <protection/>
    </xf>
    <xf numFmtId="188" fontId="7" fillId="0" borderId="0" xfId="61" applyNumberFormat="1" applyFont="1" applyFill="1" applyBorder="1" applyAlignment="1" applyProtection="1">
      <alignment vertical="top"/>
      <protection/>
    </xf>
    <xf numFmtId="14" fontId="7" fillId="0" borderId="0" xfId="61" applyNumberFormat="1" applyFont="1" applyFill="1" applyBorder="1" applyAlignment="1" applyProtection="1">
      <alignment vertical="top"/>
      <protection/>
    </xf>
    <xf numFmtId="0" fontId="7" fillId="0" borderId="0" xfId="61" applyNumberFormat="1" applyFont="1" applyFill="1" applyBorder="1" applyAlignment="1" applyProtection="1">
      <alignment/>
      <protection/>
    </xf>
    <xf numFmtId="0" fontId="2" fillId="0" borderId="0" xfId="61" applyNumberFormat="1" applyFont="1" applyFill="1" applyBorder="1" applyAlignment="1" applyProtection="1">
      <alignment horizontal="center" vertical="top" wrapText="1"/>
      <protection/>
    </xf>
    <xf numFmtId="0" fontId="2" fillId="0" borderId="0" xfId="61" applyNumberFormat="1" applyFont="1" applyFill="1" applyBorder="1" applyAlignment="1" applyProtection="1">
      <alignment horizontal="right" vertical="top" wrapText="1"/>
      <protection/>
    </xf>
    <xf numFmtId="0" fontId="4" fillId="0" borderId="0" xfId="61" applyNumberFormat="1" applyFont="1" applyFill="1" applyBorder="1" applyAlignment="1" applyProtection="1">
      <alignment vertical="top"/>
      <protection/>
    </xf>
    <xf numFmtId="188" fontId="4" fillId="0" borderId="0" xfId="61" applyNumberFormat="1" applyFont="1" applyFill="1" applyBorder="1" applyAlignment="1" applyProtection="1">
      <alignment vertical="top"/>
      <protection/>
    </xf>
    <xf numFmtId="0" fontId="7" fillId="0" borderId="0" xfId="61" applyNumberFormat="1" applyFont="1" applyFill="1" applyBorder="1" applyAlignment="1" applyProtection="1">
      <alignment vertical="top"/>
      <protection/>
    </xf>
    <xf numFmtId="0" fontId="2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61" applyNumberFormat="1" applyFont="1" applyFill="1" applyBorder="1" applyAlignment="1" applyProtection="1">
      <alignment vertical="top"/>
      <protection locked="0"/>
    </xf>
    <xf numFmtId="188" fontId="4" fillId="0" borderId="0" xfId="61" applyNumberFormat="1" applyFont="1" applyFill="1" applyBorder="1" applyAlignment="1" applyProtection="1">
      <alignment vertical="top"/>
      <protection locked="0"/>
    </xf>
    <xf numFmtId="0" fontId="2" fillId="0" borderId="0" xfId="61" applyNumberFormat="1" applyFont="1" applyFill="1" applyBorder="1" applyAlignment="1" applyProtection="1">
      <alignment horizontal="right" wrapText="1"/>
      <protection/>
    </xf>
    <xf numFmtId="0" fontId="7" fillId="0" borderId="0" xfId="61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5" fillId="0" borderId="0" xfId="61" applyNumberFormat="1" applyFont="1" applyFill="1" applyBorder="1" applyAlignment="1" applyProtection="1">
      <alignment vertical="top"/>
      <protection locked="0"/>
    </xf>
    <xf numFmtId="188" fontId="2" fillId="0" borderId="0" xfId="0" applyNumberFormat="1" applyFont="1" applyFill="1" applyBorder="1" applyAlignment="1">
      <alignment horizontal="right"/>
    </xf>
    <xf numFmtId="0" fontId="15" fillId="0" borderId="0" xfId="61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88" fontId="7" fillId="0" borderId="0" xfId="61" applyNumberFormat="1" applyFont="1" applyFill="1" applyBorder="1" applyAlignment="1" applyProtection="1">
      <alignment vertical="top"/>
      <protection locked="0"/>
    </xf>
    <xf numFmtId="0" fontId="6" fillId="0" borderId="0" xfId="61" applyNumberFormat="1" applyFont="1" applyFill="1" applyBorder="1" applyAlignment="1" applyProtection="1">
      <alignment vertical="center" wrapText="1"/>
      <protection/>
    </xf>
    <xf numFmtId="0" fontId="29" fillId="0" borderId="0" xfId="61" applyNumberFormat="1" applyFont="1" applyFill="1" applyBorder="1" applyAlignment="1" applyProtection="1">
      <alignment horizontal="center" vertical="center"/>
      <protection/>
    </xf>
    <xf numFmtId="188" fontId="7" fillId="0" borderId="0" xfId="61" applyNumberFormat="1" applyFont="1" applyFill="1" applyBorder="1" applyAlignment="1" applyProtection="1">
      <alignment horizontal="right"/>
      <protection/>
    </xf>
    <xf numFmtId="188" fontId="6" fillId="0" borderId="0" xfId="61" applyNumberFormat="1" applyFont="1" applyFill="1" applyBorder="1" applyAlignment="1" applyProtection="1">
      <alignment horizontal="right"/>
      <protection/>
    </xf>
    <xf numFmtId="188" fontId="6" fillId="0" borderId="0" xfId="61" applyNumberFormat="1" applyFont="1" applyFill="1" applyBorder="1" applyAlignment="1" applyProtection="1">
      <alignment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4" fillId="0" borderId="0" xfId="61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61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top" indent="1"/>
      <protection/>
    </xf>
    <xf numFmtId="0" fontId="9" fillId="0" borderId="0" xfId="61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61" applyNumberFormat="1" applyFont="1" applyFill="1" applyBorder="1" applyAlignment="1" applyProtection="1">
      <alignment horizontal="center" vertical="center"/>
      <protection/>
    </xf>
    <xf numFmtId="171" fontId="6" fillId="0" borderId="0" xfId="61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188" fontId="7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0" xfId="61" applyNumberFormat="1" applyFont="1" applyFill="1" applyBorder="1" applyAlignment="1" applyProtection="1">
      <alignment horizontal="right"/>
      <protection/>
    </xf>
    <xf numFmtId="0" fontId="9" fillId="0" borderId="0" xfId="58" applyFont="1" applyFill="1" applyBorder="1" applyAlignment="1" quotePrefix="1">
      <alignment horizontal="left"/>
      <protection/>
    </xf>
    <xf numFmtId="0" fontId="9" fillId="0" borderId="0" xfId="61" applyNumberFormat="1" applyFont="1" applyFill="1" applyBorder="1" applyAlignment="1" applyProtection="1" quotePrefix="1">
      <alignment horizontal="right" vertical="top"/>
      <protection/>
    </xf>
    <xf numFmtId="0" fontId="9" fillId="0" borderId="0" xfId="61" applyNumberFormat="1" applyFont="1" applyFill="1" applyBorder="1" applyAlignment="1" applyProtection="1">
      <alignment vertical="top"/>
      <protection/>
    </xf>
    <xf numFmtId="0" fontId="30" fillId="0" borderId="0" xfId="61" applyNumberFormat="1" applyFont="1" applyFill="1" applyBorder="1" applyAlignment="1" applyProtection="1">
      <alignment vertical="top"/>
      <protection/>
    </xf>
    <xf numFmtId="0" fontId="7" fillId="0" borderId="0" xfId="61" applyFont="1" applyFill="1" applyAlignment="1">
      <alignment horizontal="left"/>
      <protection/>
    </xf>
    <xf numFmtId="169" fontId="6" fillId="0" borderId="13" xfId="0" applyNumberFormat="1" applyFont="1" applyFill="1" applyBorder="1" applyAlignment="1">
      <alignment horizontal="right"/>
    </xf>
    <xf numFmtId="169" fontId="6" fillId="0" borderId="0" xfId="61" applyNumberFormat="1" applyFont="1" applyFill="1" applyBorder="1" applyAlignment="1" applyProtection="1">
      <alignment vertical="center"/>
      <protection/>
    </xf>
    <xf numFmtId="188" fontId="6" fillId="0" borderId="0" xfId="42" applyNumberFormat="1" applyFont="1" applyFill="1" applyBorder="1" applyAlignment="1" applyProtection="1">
      <alignment vertical="center"/>
      <protection/>
    </xf>
    <xf numFmtId="169" fontId="9" fillId="0" borderId="0" xfId="61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/>
    </xf>
    <xf numFmtId="0" fontId="25" fillId="0" borderId="0" xfId="61" applyNumberFormat="1" applyFont="1" applyFill="1" applyBorder="1" applyAlignment="1" applyProtection="1">
      <alignment horizontal="center" vertical="center"/>
      <protection/>
    </xf>
    <xf numFmtId="188" fontId="30" fillId="0" borderId="0" xfId="61" applyNumberFormat="1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>
      <alignment horizontal="left" vertical="center"/>
    </xf>
    <xf numFmtId="0" fontId="0" fillId="0" borderId="0" xfId="68" applyFill="1" applyBorder="1" applyAlignment="1">
      <alignment horizontal="left" vertical="center"/>
      <protection/>
    </xf>
    <xf numFmtId="0" fontId="6" fillId="0" borderId="11" xfId="58" applyFont="1" applyFill="1" applyBorder="1" applyAlignment="1">
      <alignment horizontal="left" vertical="center"/>
      <protection/>
    </xf>
    <xf numFmtId="0" fontId="25" fillId="0" borderId="0" xfId="0" applyFont="1" applyFill="1" applyBorder="1" applyAlignment="1">
      <alignment horizontal="right" wrapText="1"/>
    </xf>
    <xf numFmtId="0" fontId="7" fillId="0" borderId="0" xfId="67" applyFont="1" applyFill="1" applyAlignment="1">
      <alignment vertical="center"/>
      <protection/>
    </xf>
    <xf numFmtId="0" fontId="11" fillId="0" borderId="0" xfId="0" applyFont="1" applyFill="1" applyBorder="1" applyAlignment="1">
      <alignment horizontal="left" vertical="center"/>
    </xf>
    <xf numFmtId="0" fontId="7" fillId="0" borderId="0" xfId="67" applyFont="1" applyFill="1" applyAlignment="1">
      <alignment vertical="center" wrapText="1"/>
      <protection/>
    </xf>
    <xf numFmtId="0" fontId="7" fillId="0" borderId="0" xfId="67" applyFont="1" applyFill="1" applyAlignment="1">
      <alignment horizontal="left" vertical="center"/>
      <protection/>
    </xf>
    <xf numFmtId="0" fontId="7" fillId="0" borderId="0" xfId="67" applyFont="1" applyFill="1" applyAlignment="1">
      <alignment vertical="center"/>
      <protection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6" fillId="0" borderId="0" xfId="58" applyFont="1" applyFill="1" applyAlignment="1">
      <alignment vertical="center"/>
      <protection/>
    </xf>
    <xf numFmtId="0" fontId="7" fillId="0" borderId="0" xfId="58" applyFont="1" applyFill="1" applyAlignment="1">
      <alignment vertical="center"/>
      <protection/>
    </xf>
    <xf numFmtId="0" fontId="7" fillId="0" borderId="0" xfId="58" applyFont="1" applyFill="1" applyAlignment="1">
      <alignment horizontal="left" vertical="center"/>
      <protection/>
    </xf>
    <xf numFmtId="0" fontId="11" fillId="0" borderId="0" xfId="60" applyFont="1" applyFill="1" applyBorder="1" applyAlignment="1">
      <alignment vertical="top" wrapText="1"/>
      <protection/>
    </xf>
    <xf numFmtId="0" fontId="11" fillId="0" borderId="0" xfId="60" applyFont="1" applyFill="1" applyBorder="1" applyAlignment="1">
      <alignment vertical="top"/>
      <protection/>
    </xf>
    <xf numFmtId="0" fontId="10" fillId="0" borderId="0" xfId="60" applyFont="1" applyFill="1" applyBorder="1" applyAlignment="1">
      <alignment vertical="top" wrapText="1"/>
      <protection/>
    </xf>
    <xf numFmtId="0" fontId="10" fillId="0" borderId="0" xfId="59" applyFont="1" applyFill="1" applyBorder="1" applyAlignment="1">
      <alignment vertical="top"/>
      <protection/>
    </xf>
    <xf numFmtId="0" fontId="11" fillId="0" borderId="0" xfId="60" applyFont="1" applyFill="1" applyBorder="1">
      <alignment/>
      <protection/>
    </xf>
    <xf numFmtId="0" fontId="6" fillId="0" borderId="0" xfId="59" applyFont="1" applyFill="1" applyBorder="1" applyAlignment="1">
      <alignment horizontal="left" wrapText="1"/>
      <protection/>
    </xf>
    <xf numFmtId="3" fontId="7" fillId="0" borderId="0" xfId="59" applyNumberFormat="1" applyFont="1" applyFill="1">
      <alignment/>
      <protection/>
    </xf>
    <xf numFmtId="3" fontId="6" fillId="0" borderId="0" xfId="59" applyNumberFormat="1" applyFont="1" applyFill="1">
      <alignment/>
      <protection/>
    </xf>
    <xf numFmtId="0" fontId="4" fillId="0" borderId="0" xfId="57" applyFont="1" applyFill="1" applyBorder="1" applyAlignment="1">
      <alignment horizontal="left" vertical="center"/>
      <protection/>
    </xf>
    <xf numFmtId="188" fontId="2" fillId="0" borderId="0" xfId="61" applyNumberFormat="1" applyFont="1" applyFill="1" applyBorder="1" applyAlignment="1" applyProtection="1">
      <alignment horizontal="right" vertical="center" wrapText="1"/>
      <protection/>
    </xf>
    <xf numFmtId="0" fontId="9" fillId="0" borderId="0" xfId="61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2" fillId="0" borderId="11" xfId="0" applyFont="1" applyFill="1" applyBorder="1" applyAlignment="1">
      <alignment horizontal="left" vertical="center" wrapText="1"/>
    </xf>
    <xf numFmtId="169" fontId="6" fillId="0" borderId="1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69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0" xfId="58" applyFont="1" applyFill="1" applyAlignment="1">
      <alignment horizontal="left" vertical="center"/>
      <protection/>
    </xf>
    <xf numFmtId="0" fontId="2" fillId="0" borderId="0" xfId="0" applyFont="1" applyFill="1" applyBorder="1" applyAlignment="1">
      <alignment horizontal="center" wrapText="1"/>
    </xf>
    <xf numFmtId="169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1" fillId="0" borderId="0" xfId="57" applyFont="1" applyFill="1" applyBorder="1" applyAlignment="1">
      <alignment horizontal="left" vertical="center"/>
      <protection/>
    </xf>
    <xf numFmtId="0" fontId="11" fillId="0" borderId="0" xfId="58" applyFont="1" applyFill="1" applyAlignment="1">
      <alignment vertical="center" wrapText="1"/>
      <protection/>
    </xf>
    <xf numFmtId="169" fontId="6" fillId="0" borderId="0" xfId="65" applyNumberFormat="1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3" fontId="4" fillId="0" borderId="0" xfId="0" applyNumberFormat="1" applyFont="1" applyFill="1" applyAlignment="1">
      <alignment/>
    </xf>
    <xf numFmtId="0" fontId="11" fillId="0" borderId="0" xfId="57" applyFont="1" applyFill="1" applyBorder="1">
      <alignment/>
      <protection/>
    </xf>
    <xf numFmtId="0" fontId="10" fillId="0" borderId="0" xfId="57" applyFont="1" applyFill="1" applyBorder="1" applyAlignment="1">
      <alignment horizontal="left" vertical="center" wrapText="1"/>
      <protection/>
    </xf>
    <xf numFmtId="169" fontId="6" fillId="0" borderId="0" xfId="65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 horizontal="left" vertical="center"/>
    </xf>
    <xf numFmtId="0" fontId="11" fillId="0" borderId="0" xfId="58" applyFont="1" applyFill="1" applyAlignment="1">
      <alignment vertical="center"/>
      <protection/>
    </xf>
    <xf numFmtId="0" fontId="11" fillId="0" borderId="0" xfId="58" applyFont="1" applyFill="1" applyAlignment="1">
      <alignment horizontal="left" vertical="center"/>
      <protection/>
    </xf>
    <xf numFmtId="169" fontId="4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horizontal="center" wrapText="1"/>
    </xf>
    <xf numFmtId="169" fontId="15" fillId="0" borderId="0" xfId="0" applyNumberFormat="1" applyFont="1" applyFill="1" applyBorder="1" applyAlignment="1">
      <alignment horizontal="right"/>
    </xf>
    <xf numFmtId="0" fontId="11" fillId="0" borderId="0" xfId="58" applyFont="1" applyFill="1" applyAlignment="1">
      <alignment horizontal="left" vertical="center" wrapText="1"/>
      <protection/>
    </xf>
    <xf numFmtId="0" fontId="31" fillId="0" borderId="0" xfId="0" applyFont="1" applyFill="1" applyBorder="1" applyAlignment="1">
      <alignment horizontal="center" wrapText="1"/>
    </xf>
    <xf numFmtId="169" fontId="32" fillId="0" borderId="0" xfId="44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169" fontId="3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59" applyFont="1" applyFill="1" applyBorder="1" applyAlignment="1">
      <alignment vertical="top"/>
      <protection/>
    </xf>
    <xf numFmtId="169" fontId="7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center" vertical="center"/>
    </xf>
    <xf numFmtId="169" fontId="7" fillId="0" borderId="11" xfId="0" applyNumberFormat="1" applyFont="1" applyFill="1" applyBorder="1" applyAlignment="1">
      <alignment horizontal="center" vertical="center"/>
    </xf>
    <xf numFmtId="0" fontId="7" fillId="0" borderId="0" xfId="64" applyFont="1" applyFill="1" applyBorder="1" applyAlignment="1">
      <alignment horizontal="center"/>
      <protection/>
    </xf>
    <xf numFmtId="169" fontId="7" fillId="0" borderId="0" xfId="64" applyNumberFormat="1" applyFont="1" applyFill="1" applyBorder="1" applyAlignment="1">
      <alignment horizontal="center" vertical="center"/>
      <protection/>
    </xf>
    <xf numFmtId="169" fontId="10" fillId="0" borderId="0" xfId="44" applyNumberFormat="1" applyFont="1" applyFill="1" applyBorder="1" applyAlignment="1">
      <alignment/>
    </xf>
    <xf numFmtId="0" fontId="33" fillId="0" borderId="0" xfId="0" applyFont="1" applyFill="1" applyBorder="1" applyAlignment="1">
      <alignment horizontal="center" wrapText="1"/>
    </xf>
    <xf numFmtId="169" fontId="34" fillId="0" borderId="0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wrapText="1"/>
    </xf>
    <xf numFmtId="169" fontId="36" fillId="0" borderId="10" xfId="65" applyNumberFormat="1" applyFont="1" applyFill="1" applyBorder="1" applyAlignment="1">
      <alignment horizontal="right" vertical="center"/>
      <protection/>
    </xf>
    <xf numFmtId="169" fontId="37" fillId="0" borderId="0" xfId="0" applyNumberFormat="1" applyFont="1" applyFill="1" applyBorder="1" applyAlignment="1">
      <alignment horizontal="right"/>
    </xf>
    <xf numFmtId="169" fontId="36" fillId="0" borderId="0" xfId="65" applyNumberFormat="1" applyFont="1" applyFill="1" applyBorder="1" applyAlignment="1">
      <alignment horizontal="right" vertical="center"/>
      <protection/>
    </xf>
    <xf numFmtId="169" fontId="36" fillId="0" borderId="12" xfId="65" applyNumberFormat="1" applyFont="1" applyFill="1" applyBorder="1" applyAlignment="1">
      <alignment vertical="center"/>
      <protection/>
    </xf>
    <xf numFmtId="169" fontId="36" fillId="0" borderId="10" xfId="65" applyNumberFormat="1" applyFont="1" applyFill="1" applyBorder="1" applyAlignment="1">
      <alignment vertical="center"/>
      <protection/>
    </xf>
    <xf numFmtId="169" fontId="36" fillId="0" borderId="0" xfId="65" applyNumberFormat="1" applyFont="1" applyFill="1" applyBorder="1" applyAlignment="1">
      <alignment vertical="center"/>
      <protection/>
    </xf>
    <xf numFmtId="169" fontId="36" fillId="0" borderId="11" xfId="65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/>
    </xf>
    <xf numFmtId="0" fontId="38" fillId="0" borderId="0" xfId="0" applyFont="1" applyFill="1" applyBorder="1" applyAlignment="1">
      <alignment horizontal="center" wrapText="1"/>
    </xf>
    <xf numFmtId="169" fontId="39" fillId="0" borderId="0" xfId="0" applyNumberFormat="1" applyFont="1" applyFill="1" applyBorder="1" applyAlignment="1">
      <alignment horizontal="right"/>
    </xf>
    <xf numFmtId="0" fontId="23" fillId="0" borderId="0" xfId="59" applyFont="1" applyFill="1" applyBorder="1" applyAlignment="1">
      <alignment horizontal="center"/>
      <protection/>
    </xf>
    <xf numFmtId="0" fontId="23" fillId="0" borderId="0" xfId="59" applyFont="1" applyFill="1" applyBorder="1" applyAlignment="1">
      <alignment horizontal="center" vertical="center"/>
      <protection/>
    </xf>
    <xf numFmtId="169" fontId="6" fillId="0" borderId="10" xfId="63" applyNumberFormat="1" applyFont="1" applyFill="1" applyBorder="1" applyAlignment="1">
      <alignment horizontal="right"/>
      <protection/>
    </xf>
    <xf numFmtId="169" fontId="7" fillId="0" borderId="0" xfId="59" applyNumberFormat="1" applyFont="1" applyFill="1" applyAlignment="1">
      <alignment horizontal="center" vertical="center"/>
      <protection/>
    </xf>
    <xf numFmtId="169" fontId="6" fillId="0" borderId="0" xfId="63" applyNumberFormat="1" applyFont="1" applyFill="1" applyBorder="1" applyAlignment="1">
      <alignment horizontal="right"/>
      <protection/>
    </xf>
    <xf numFmtId="169" fontId="7" fillId="0" borderId="0" xfId="63" applyNumberFormat="1" applyFont="1" applyFill="1" applyBorder="1" applyAlignment="1">
      <alignment horizontal="right"/>
      <protection/>
    </xf>
    <xf numFmtId="169" fontId="6" fillId="0" borderId="11" xfId="63" applyNumberFormat="1" applyFont="1" applyFill="1" applyBorder="1" applyAlignment="1">
      <alignment horizontal="right"/>
      <protection/>
    </xf>
    <xf numFmtId="169" fontId="6" fillId="0" borderId="13" xfId="63" applyNumberFormat="1" applyFont="1" applyFill="1" applyBorder="1" applyAlignment="1">
      <alignment horizontal="right"/>
      <protection/>
    </xf>
    <xf numFmtId="188" fontId="2" fillId="0" borderId="11" xfId="61" applyNumberFormat="1" applyFont="1" applyFill="1" applyBorder="1" applyAlignment="1" applyProtection="1">
      <alignment horizontal="right"/>
      <protection/>
    </xf>
    <xf numFmtId="188" fontId="4" fillId="0" borderId="0" xfId="61" applyNumberFormat="1" applyFont="1" applyFill="1" applyBorder="1" applyAlignment="1" applyProtection="1">
      <alignment horizontal="right"/>
      <protection/>
    </xf>
    <xf numFmtId="188" fontId="2" fillId="0" borderId="0" xfId="61" applyNumberFormat="1" applyFont="1" applyFill="1" applyBorder="1" applyAlignment="1" applyProtection="1">
      <alignment horizontal="right"/>
      <protection/>
    </xf>
    <xf numFmtId="188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/>
      <protection/>
    </xf>
    <xf numFmtId="171" fontId="2" fillId="0" borderId="0" xfId="61" applyNumberFormat="1" applyFont="1" applyFill="1" applyBorder="1" applyAlignment="1" applyProtection="1">
      <alignment vertical="center"/>
      <protection/>
    </xf>
    <xf numFmtId="188" fontId="4" fillId="0" borderId="0" xfId="44" applyNumberFormat="1" applyFont="1" applyFill="1" applyBorder="1" applyAlignment="1" applyProtection="1">
      <alignment horizontal="right"/>
      <protection/>
    </xf>
    <xf numFmtId="188" fontId="4" fillId="0" borderId="0" xfId="44" applyNumberFormat="1" applyFont="1" applyFill="1" applyBorder="1" applyAlignment="1" applyProtection="1">
      <alignment vertical="center"/>
      <protection/>
    </xf>
    <xf numFmtId="188" fontId="4" fillId="0" borderId="0" xfId="61" applyNumberFormat="1" applyFont="1" applyFill="1" applyBorder="1" applyAlignment="1" applyProtection="1">
      <alignment vertical="center"/>
      <protection/>
    </xf>
    <xf numFmtId="188" fontId="4" fillId="0" borderId="0" xfId="44" applyNumberFormat="1" applyFont="1" applyFill="1" applyBorder="1" applyAlignment="1" applyProtection="1">
      <alignment horizontal="right" vertical="center"/>
      <protection/>
    </xf>
    <xf numFmtId="188" fontId="25" fillId="0" borderId="0" xfId="44" applyNumberFormat="1" applyFont="1" applyFill="1" applyBorder="1" applyAlignment="1" applyProtection="1">
      <alignment horizontal="right"/>
      <protection/>
    </xf>
    <xf numFmtId="188" fontId="17" fillId="0" borderId="0" xfId="61" applyNumberFormat="1" applyFont="1" applyFill="1" applyBorder="1" applyAlignment="1" applyProtection="1">
      <alignment vertical="center"/>
      <protection/>
    </xf>
    <xf numFmtId="188" fontId="25" fillId="0" borderId="0" xfId="44" applyNumberFormat="1" applyFont="1" applyFill="1" applyBorder="1" applyAlignment="1" applyProtection="1">
      <alignment vertical="center"/>
      <protection/>
    </xf>
    <xf numFmtId="0" fontId="17" fillId="0" borderId="0" xfId="61" applyNumberFormat="1" applyFont="1" applyFill="1" applyBorder="1" applyAlignment="1" applyProtection="1">
      <alignment vertical="center"/>
      <protection/>
    </xf>
    <xf numFmtId="188" fontId="25" fillId="0" borderId="0" xfId="61" applyNumberFormat="1" applyFont="1" applyFill="1" applyBorder="1" applyAlignment="1" applyProtection="1">
      <alignment vertical="center"/>
      <protection/>
    </xf>
    <xf numFmtId="188" fontId="25" fillId="0" borderId="0" xfId="61" applyNumberFormat="1" applyFont="1" applyFill="1" applyBorder="1" applyAlignment="1" applyProtection="1">
      <alignment horizontal="right"/>
      <protection/>
    </xf>
    <xf numFmtId="188" fontId="17" fillId="0" borderId="0" xfId="61" applyNumberFormat="1" applyFont="1" applyFill="1" applyBorder="1" applyAlignment="1" applyProtection="1">
      <alignment horizontal="right"/>
      <protection/>
    </xf>
    <xf numFmtId="188" fontId="2" fillId="0" borderId="13" xfId="61" applyNumberFormat="1" applyFont="1" applyFill="1" applyBorder="1" applyAlignment="1" applyProtection="1">
      <alignment horizontal="right"/>
      <protection/>
    </xf>
    <xf numFmtId="169" fontId="40" fillId="0" borderId="11" xfId="65" applyNumberFormat="1" applyFont="1" applyFill="1" applyBorder="1" applyAlignment="1">
      <alignment vertical="center"/>
      <protection/>
    </xf>
    <xf numFmtId="15" fontId="22" fillId="0" borderId="0" xfId="58" applyNumberFormat="1" applyFont="1" applyFill="1" applyBorder="1" applyAlignment="1">
      <alignment horizontal="center" vertical="center" wrapText="1"/>
      <protection/>
    </xf>
    <xf numFmtId="169" fontId="7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169" fontId="2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6" fillId="0" borderId="11" xfId="58" applyFont="1" applyFill="1" applyBorder="1" applyAlignment="1">
      <alignment horizontal="left" vertical="center"/>
      <protection/>
    </xf>
    <xf numFmtId="0" fontId="0" fillId="0" borderId="11" xfId="68" applyFill="1" applyBorder="1" applyAlignment="1">
      <alignment horizontal="left" vertical="center"/>
      <protection/>
    </xf>
    <xf numFmtId="0" fontId="6" fillId="0" borderId="0" xfId="58" applyFont="1" applyFill="1" applyBorder="1" applyAlignment="1">
      <alignment horizontal="left" vertical="center"/>
      <protection/>
    </xf>
    <xf numFmtId="0" fontId="0" fillId="0" borderId="0" xfId="68" applyFill="1" applyBorder="1" applyAlignment="1">
      <alignment horizontal="left" vertical="center"/>
      <protection/>
    </xf>
    <xf numFmtId="0" fontId="2" fillId="0" borderId="0" xfId="61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>
      <alignment horizontal="right" vertical="top"/>
    </xf>
    <xf numFmtId="0" fontId="7" fillId="0" borderId="0" xfId="61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2" fillId="0" borderId="0" xfId="64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center"/>
    </xf>
    <xf numFmtId="188" fontId="21" fillId="0" borderId="0" xfId="45" applyNumberFormat="1" applyFont="1" applyFill="1" applyBorder="1" applyAlignment="1" applyProtection="1">
      <alignment horizontal="right" vertical="top" wrapText="1"/>
      <protection/>
    </xf>
    <xf numFmtId="188" fontId="21" fillId="0" borderId="0" xfId="45" applyNumberFormat="1" applyFont="1" applyFill="1" applyBorder="1" applyAlignment="1">
      <alignment horizontal="right" vertical="top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BAL" xfId="58"/>
    <cellStyle name="Normal_Financial statements 2000 Alcomet" xfId="59"/>
    <cellStyle name="Normal_Financial statements 2000 Alcomet 2" xfId="60"/>
    <cellStyle name="Normal_Financial statements_bg model 2002" xfId="61"/>
    <cellStyle name="Normal_FS_2004_Final_28.03.05" xfId="62"/>
    <cellStyle name="Normal_FS_SOPHARMA_2005 (2)" xfId="63"/>
    <cellStyle name="Normal_FS'05-Neochim group-raboten_Final2" xfId="64"/>
    <cellStyle name="Normal_P&amp;L" xfId="65"/>
    <cellStyle name="Normal_P&amp;L_Financial statements_bg model 2002" xfId="66"/>
    <cellStyle name="Normal_P&amp;L_IS_by type" xfId="67"/>
    <cellStyle name="Normal_Sheet2" xfId="68"/>
    <cellStyle name="Normal_SOPHARMA_FS_01_12_2007_predvaritelen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!!!%20Global%20Share\!!!%20SOPHARMA%20GROUP\CONSOLIDATION%202011\Y2011\F%20-%20Workings\Conso%20Package\FS%20conso%2031.12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!!!%20Global%20Share\!!!%20SOPHARMA%20GROUP\CONSOLIDATION%202010\F%20-%20Workings\Conso%20package\FS%20conso%2031.12.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S%20SOPHARMA%20GROUP%2030.09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 2011"/>
      <sheetName val="SFP  2011"/>
      <sheetName val="SFP - Kt"/>
      <sheetName val="SFP - Dt"/>
      <sheetName val="SFP -консо корекции"/>
      <sheetName val="IS - Dt"/>
      <sheetName val="IS - Kt"/>
      <sheetName val="IS - консо корекции"/>
      <sheetName val="CF - Kt"/>
      <sheetName val="CF - Dt"/>
      <sheetName val="CF - консо корекции"/>
      <sheetName val="SFP dr"/>
      <sheetName val="SFP cr"/>
      <sheetName val="IS dr"/>
      <sheetName val="IS cr"/>
      <sheetName val="Sheet2"/>
      <sheetName val="нетен adjustment"/>
      <sheetName val="нетен adjustment bs"/>
      <sheetName val="нетен adjustment is"/>
      <sheetName val="is net"/>
      <sheetName val="net is adjustments"/>
      <sheetName val="IS,SFP Adjistments 11"/>
      <sheetName val="ОФС дт"/>
      <sheetName val="ОФС кт"/>
      <sheetName val="ОВД дт"/>
      <sheetName val="ОВД кт"/>
      <sheetName val="CF 2011"/>
      <sheetName val="CF-дт-кт"/>
      <sheetName val="CF pivot"/>
      <sheetName val="CF Adjustments 11"/>
      <sheetName val="IS 2011-pbc"/>
      <sheetName val="SFP  2011-pbc"/>
      <sheetName val="IS,SFP Adjistments 11_PBC"/>
      <sheetName val="тип операция"/>
      <sheetName val="операции Дт-Кт-нетно 2011-pbc "/>
      <sheetName val="CF Adjustments 11-pbc"/>
      <sheetName val="2011 code REF"/>
      <sheetName val="SCF dr"/>
      <sheetName val="SCF cr"/>
    </sheetNames>
    <sheetDataSet>
      <sheetData sheetId="1">
        <row r="56">
          <cell r="BC56">
            <v>45813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FP  2010"/>
      <sheetName val="SFP - Kt"/>
      <sheetName val="SFP - Dt"/>
      <sheetName val="SFP -консо корекции"/>
      <sheetName val="IS 2010"/>
      <sheetName val="CF_2010"/>
      <sheetName val="IS - Dt"/>
      <sheetName val="IS - Kt"/>
      <sheetName val="IS - консо корекции"/>
      <sheetName val="CF - Kt"/>
      <sheetName val="CF - Dt"/>
      <sheetName val="CF - консо корекции"/>
      <sheetName val="SFP dr"/>
      <sheetName val="SFP cr"/>
      <sheetName val="IS dr"/>
      <sheetName val="IS cr"/>
      <sheetName val="тип операция"/>
      <sheetName val="CF adjustments 2010"/>
      <sheetName val="нетен adjustment"/>
      <sheetName val="IS_SFP adjustments_10"/>
      <sheetName val="ОФС дт"/>
      <sheetName val="ОФС кт"/>
      <sheetName val="ОВД дт"/>
      <sheetName val="ОВД кт"/>
      <sheetName val="IS,SFP Adjistments 10_PBC"/>
      <sheetName val="операции Дт - Кт  - нетно 2010 "/>
      <sheetName val="CF Adjustments 10_PBC"/>
      <sheetName val="2010 code REF"/>
      <sheetName val="SCF dr"/>
      <sheetName val="SCF cr"/>
      <sheetName val="Sheet1"/>
      <sheetName val="CF 2010"/>
      <sheetName val="CF Adjustments 10"/>
    </sheetNames>
    <sheetDataSet>
      <sheetData sheetId="4">
        <row r="28">
          <cell r="AW28">
            <v>-965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I"/>
      <sheetName val="SFP"/>
      <sheetName val="SCF"/>
      <sheetName val="SEQ"/>
    </sheetNames>
    <sheetDataSet>
      <sheetData sheetId="0">
        <row r="36">
          <cell r="D36">
            <v>1</v>
          </cell>
        </row>
        <row r="37">
          <cell r="D37">
            <v>9</v>
          </cell>
        </row>
        <row r="45">
          <cell r="D45">
            <v>35989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view="pageBreakPreview" zoomScaleSheetLayoutView="100" zoomScalePageLayoutView="0" workbookViewId="0" topLeftCell="A25">
      <selection activeCell="A70" sqref="A70"/>
    </sheetView>
  </sheetViews>
  <sheetFormatPr defaultColWidth="11.421875" defaultRowHeight="12.75"/>
  <cols>
    <col min="1" max="1" width="85.7109375" style="2" customWidth="1"/>
    <col min="2" max="2" width="11.421875" style="8" customWidth="1"/>
    <col min="3" max="3" width="2.7109375" style="8" customWidth="1"/>
    <col min="4" max="4" width="12.28125" style="8" customWidth="1"/>
    <col min="5" max="5" width="1.421875" style="8" customWidth="1"/>
    <col min="6" max="6" width="12.140625" style="8" customWidth="1"/>
    <col min="7" max="7" width="3.28125" style="2" customWidth="1"/>
    <col min="8" max="8" width="5.00390625" style="2" customWidth="1"/>
    <col min="9" max="9" width="11.421875" style="2" bestFit="1" customWidth="1"/>
    <col min="10" max="16384" width="11.421875" style="2" customWidth="1"/>
  </cols>
  <sheetData>
    <row r="1" spans="1:6" ht="15">
      <c r="A1" s="260" t="s">
        <v>6</v>
      </c>
      <c r="B1" s="261"/>
      <c r="C1" s="261"/>
      <c r="D1" s="261"/>
      <c r="E1" s="261"/>
      <c r="F1" s="261"/>
    </row>
    <row r="2" spans="1:6" s="3" customFormat="1" ht="15">
      <c r="A2" s="262" t="s">
        <v>11</v>
      </c>
      <c r="B2" s="263"/>
      <c r="C2" s="263"/>
      <c r="D2" s="263"/>
      <c r="E2" s="263"/>
      <c r="F2" s="263"/>
    </row>
    <row r="3" spans="1:6" ht="15">
      <c r="A3" s="4" t="s">
        <v>151</v>
      </c>
      <c r="B3" s="5"/>
      <c r="C3" s="5"/>
      <c r="D3" s="5"/>
      <c r="E3" s="5"/>
      <c r="F3" s="5"/>
    </row>
    <row r="4" spans="1:6" ht="15">
      <c r="A4" s="4"/>
      <c r="B4" s="5"/>
      <c r="C4" s="5"/>
      <c r="D4" s="5"/>
      <c r="E4" s="5"/>
      <c r="F4" s="5"/>
    </row>
    <row r="5" spans="1:6" ht="15" customHeight="1">
      <c r="A5" s="3"/>
      <c r="B5" s="257" t="s">
        <v>12</v>
      </c>
      <c r="C5" s="6"/>
      <c r="D5" s="258" t="s">
        <v>154</v>
      </c>
      <c r="E5" s="44"/>
      <c r="F5" s="258" t="s">
        <v>155</v>
      </c>
    </row>
    <row r="6" spans="1:6" ht="21.75" customHeight="1">
      <c r="A6" s="3"/>
      <c r="B6" s="257"/>
      <c r="C6" s="6"/>
      <c r="D6" s="258"/>
      <c r="E6" s="45"/>
      <c r="F6" s="259"/>
    </row>
    <row r="7" spans="1:6" ht="15">
      <c r="A7" s="7"/>
      <c r="F7" s="147"/>
    </row>
    <row r="8" ht="15">
      <c r="A8" s="7"/>
    </row>
    <row r="9" spans="1:9" ht="15" customHeight="1">
      <c r="A9" s="148" t="s">
        <v>13</v>
      </c>
      <c r="B9" s="8">
        <v>3</v>
      </c>
      <c r="D9" s="9">
        <v>505339</v>
      </c>
      <c r="E9" s="9"/>
      <c r="F9" s="9">
        <v>466501</v>
      </c>
      <c r="I9" s="10"/>
    </row>
    <row r="10" spans="1:7" ht="15">
      <c r="A10" s="149" t="s">
        <v>14</v>
      </c>
      <c r="B10" s="8">
        <v>4</v>
      </c>
      <c r="D10" s="9">
        <v>3257</v>
      </c>
      <c r="E10" s="9"/>
      <c r="F10" s="9">
        <v>1458</v>
      </c>
      <c r="G10" s="255" t="s">
        <v>160</v>
      </c>
    </row>
    <row r="11" spans="1:9" ht="15">
      <c r="A11" s="150" t="s">
        <v>15</v>
      </c>
      <c r="D11" s="11">
        <v>3601</v>
      </c>
      <c r="E11" s="11"/>
      <c r="F11" s="11">
        <v>3026</v>
      </c>
      <c r="G11" s="11"/>
      <c r="I11" s="10"/>
    </row>
    <row r="12" spans="1:9" ht="15">
      <c r="A12" s="148" t="s">
        <v>16</v>
      </c>
      <c r="B12" s="8">
        <v>5</v>
      </c>
      <c r="D12" s="9">
        <v>-66050</v>
      </c>
      <c r="E12" s="9"/>
      <c r="F12" s="9">
        <v>-61451</v>
      </c>
      <c r="G12" s="9"/>
      <c r="I12" s="10"/>
    </row>
    <row r="13" spans="1:9" ht="15">
      <c r="A13" s="151" t="s">
        <v>17</v>
      </c>
      <c r="B13" s="8">
        <v>6</v>
      </c>
      <c r="D13" s="9">
        <v>-38940</v>
      </c>
      <c r="E13" s="9"/>
      <c r="F13" s="9">
        <v>-41826</v>
      </c>
      <c r="G13" s="9"/>
      <c r="I13" s="10"/>
    </row>
    <row r="14" spans="1:7" ht="15">
      <c r="A14" s="149" t="s">
        <v>18</v>
      </c>
      <c r="B14" s="8">
        <v>7</v>
      </c>
      <c r="D14" s="9">
        <v>-50310</v>
      </c>
      <c r="E14" s="9"/>
      <c r="F14" s="9">
        <v>-47175</v>
      </c>
      <c r="G14" s="9"/>
    </row>
    <row r="15" spans="1:7" ht="15">
      <c r="A15" s="152" t="s">
        <v>19</v>
      </c>
      <c r="B15" s="8" t="s">
        <v>5</v>
      </c>
      <c r="D15" s="9">
        <v>-14205</v>
      </c>
      <c r="E15" s="9"/>
      <c r="F15" s="9">
        <v>-13048</v>
      </c>
      <c r="G15" s="9"/>
    </row>
    <row r="16" spans="1:7" ht="15">
      <c r="A16" s="3" t="s">
        <v>20</v>
      </c>
      <c r="B16" s="8">
        <v>8</v>
      </c>
      <c r="D16" s="9">
        <v>-293772</v>
      </c>
      <c r="E16" s="9"/>
      <c r="F16" s="9">
        <v>-267621</v>
      </c>
      <c r="G16" s="9"/>
    </row>
    <row r="17" spans="1:9" ht="15">
      <c r="A17" s="151" t="s">
        <v>21</v>
      </c>
      <c r="B17" s="8" t="s">
        <v>0</v>
      </c>
      <c r="D17" s="9">
        <v>-5816</v>
      </c>
      <c r="E17" s="9"/>
      <c r="F17" s="9">
        <v>-5239</v>
      </c>
      <c r="G17" s="9"/>
      <c r="I17" s="10"/>
    </row>
    <row r="18" spans="1:10" ht="15" customHeight="1">
      <c r="A18" s="4" t="s">
        <v>22</v>
      </c>
      <c r="D18" s="14">
        <f>SUM(D9:D17)</f>
        <v>43104</v>
      </c>
      <c r="E18" s="17"/>
      <c r="F18" s="14">
        <f>SUM(F9:F17)</f>
        <v>34625</v>
      </c>
      <c r="G18" s="17"/>
      <c r="J18" s="10"/>
    </row>
    <row r="19" spans="1:7" ht="15" customHeight="1">
      <c r="A19" s="3"/>
      <c r="D19" s="9"/>
      <c r="E19" s="9"/>
      <c r="F19" s="9"/>
      <c r="G19" s="9"/>
    </row>
    <row r="20" spans="1:7" ht="15">
      <c r="A20" s="153" t="s">
        <v>23</v>
      </c>
      <c r="B20" s="8">
        <v>11</v>
      </c>
      <c r="D20" s="9">
        <v>4606</v>
      </c>
      <c r="E20" s="9"/>
      <c r="F20" s="203">
        <v>5072</v>
      </c>
      <c r="G20" s="255" t="s">
        <v>160</v>
      </c>
    </row>
    <row r="21" spans="1:7" ht="15">
      <c r="A21" s="153" t="s">
        <v>24</v>
      </c>
      <c r="B21" s="8">
        <v>12</v>
      </c>
      <c r="D21" s="9">
        <v>-6108</v>
      </c>
      <c r="E21" s="9"/>
      <c r="F21" s="9">
        <v>-6886</v>
      </c>
      <c r="G21" s="13"/>
    </row>
    <row r="22" spans="1:7" ht="15">
      <c r="A22" s="15" t="s">
        <v>25</v>
      </c>
      <c r="D22" s="14">
        <f>SUM(D20:D21)</f>
        <v>-1502</v>
      </c>
      <c r="E22" s="17"/>
      <c r="F22" s="14">
        <f>SUM(F20:F21)</f>
        <v>-1814</v>
      </c>
      <c r="G22" s="13"/>
    </row>
    <row r="23" spans="1:7" ht="15">
      <c r="A23" s="15"/>
      <c r="D23" s="17"/>
      <c r="E23" s="17"/>
      <c r="F23" s="17"/>
      <c r="G23" s="13"/>
    </row>
    <row r="24" spans="1:7" ht="15">
      <c r="A24" s="3" t="s">
        <v>143</v>
      </c>
      <c r="B24" s="8" t="s">
        <v>4</v>
      </c>
      <c r="D24" s="205">
        <v>-1788</v>
      </c>
      <c r="E24" s="205"/>
      <c r="F24" s="205">
        <v>0</v>
      </c>
      <c r="G24" s="13"/>
    </row>
    <row r="25" spans="1:7" ht="15">
      <c r="A25" s="3" t="s">
        <v>146</v>
      </c>
      <c r="D25" s="205">
        <v>1286</v>
      </c>
      <c r="E25" s="205"/>
      <c r="F25" s="205">
        <v>25</v>
      </c>
      <c r="G25" s="13"/>
    </row>
    <row r="26" spans="1:7" ht="15">
      <c r="A26" s="3" t="s">
        <v>147</v>
      </c>
      <c r="D26" s="205">
        <v>0</v>
      </c>
      <c r="E26" s="205"/>
      <c r="F26" s="205">
        <v>10</v>
      </c>
      <c r="G26" s="13"/>
    </row>
    <row r="27" spans="1:7" ht="15">
      <c r="A27" s="7" t="s">
        <v>1</v>
      </c>
      <c r="D27" s="9"/>
      <c r="E27" s="9"/>
      <c r="F27" s="9"/>
      <c r="G27" s="13"/>
    </row>
    <row r="28" spans="1:7" ht="15">
      <c r="A28" s="4" t="s">
        <v>26</v>
      </c>
      <c r="D28" s="14">
        <f>D18+D22+D24+D25+D26</f>
        <v>41100</v>
      </c>
      <c r="E28" s="17"/>
      <c r="F28" s="14">
        <f>F18+F22+F24+F25+F26</f>
        <v>32846</v>
      </c>
      <c r="G28" s="16"/>
    </row>
    <row r="29" spans="1:7" ht="15">
      <c r="A29" s="4"/>
      <c r="D29" s="17"/>
      <c r="E29" s="17"/>
      <c r="F29" s="17"/>
      <c r="G29" s="16"/>
    </row>
    <row r="30" spans="1:7" ht="15">
      <c r="A30" s="3" t="s">
        <v>27</v>
      </c>
      <c r="D30" s="18">
        <v>-2652</v>
      </c>
      <c r="E30" s="9"/>
      <c r="F30" s="18">
        <v>-3825</v>
      </c>
      <c r="G30" s="16"/>
    </row>
    <row r="31" spans="1:9" ht="13.5" customHeight="1">
      <c r="A31" s="4"/>
      <c r="B31" s="19"/>
      <c r="C31" s="19"/>
      <c r="D31" s="17"/>
      <c r="E31" s="17"/>
      <c r="F31" s="17"/>
      <c r="G31" s="16"/>
      <c r="I31" s="20"/>
    </row>
    <row r="32" spans="1:9" ht="15">
      <c r="A32" s="4"/>
      <c r="B32" s="19"/>
      <c r="C32" s="19"/>
      <c r="D32" s="17"/>
      <c r="E32" s="17"/>
      <c r="F32" s="17"/>
      <c r="G32" s="16"/>
      <c r="I32" s="20"/>
    </row>
    <row r="33" spans="1:9" ht="15.75" thickBot="1">
      <c r="A33" s="4" t="s">
        <v>28</v>
      </c>
      <c r="B33" s="19"/>
      <c r="C33" s="19"/>
      <c r="D33" s="137">
        <f>SUM(D28:D32)</f>
        <v>38448</v>
      </c>
      <c r="E33" s="17"/>
      <c r="F33" s="137">
        <f>SUM(F28:F32)</f>
        <v>29021</v>
      </c>
      <c r="G33" s="16"/>
      <c r="I33" s="20"/>
    </row>
    <row r="34" spans="1:9" ht="15.75" thickTop="1">
      <c r="A34" s="4"/>
      <c r="B34" s="19"/>
      <c r="C34" s="19"/>
      <c r="D34" s="17"/>
      <c r="E34" s="17"/>
      <c r="F34" s="17"/>
      <c r="G34" s="16"/>
      <c r="I34" s="20"/>
    </row>
    <row r="35" spans="1:9" ht="15">
      <c r="A35" s="15" t="s">
        <v>29</v>
      </c>
      <c r="B35" s="206">
        <v>13</v>
      </c>
      <c r="C35" s="206"/>
      <c r="D35" s="17"/>
      <c r="E35" s="17"/>
      <c r="F35" s="17"/>
      <c r="G35" s="16"/>
      <c r="I35" s="20"/>
    </row>
    <row r="36" spans="1:9" ht="15">
      <c r="A36" s="153" t="s">
        <v>30</v>
      </c>
      <c r="B36" s="19"/>
      <c r="C36" s="19"/>
      <c r="D36" s="207">
        <v>1</v>
      </c>
      <c r="E36" s="207"/>
      <c r="F36" s="207">
        <v>156</v>
      </c>
      <c r="G36" s="16"/>
      <c r="I36" s="20"/>
    </row>
    <row r="37" spans="1:9" ht="15">
      <c r="A37" s="153" t="s">
        <v>148</v>
      </c>
      <c r="B37" s="19"/>
      <c r="C37" s="19"/>
      <c r="D37" s="207">
        <v>9</v>
      </c>
      <c r="E37" s="207"/>
      <c r="F37" s="207">
        <v>0</v>
      </c>
      <c r="G37" s="16"/>
      <c r="I37" s="20"/>
    </row>
    <row r="38" spans="1:9" ht="15">
      <c r="A38" s="153" t="s">
        <v>31</v>
      </c>
      <c r="B38" s="19"/>
      <c r="C38" s="19"/>
      <c r="D38" s="208">
        <v>534</v>
      </c>
      <c r="E38" s="207"/>
      <c r="F38" s="208">
        <v>-707</v>
      </c>
      <c r="G38" s="16"/>
      <c r="I38" s="20"/>
    </row>
    <row r="39" spans="1:9" ht="15">
      <c r="A39" s="4"/>
      <c r="B39" s="19"/>
      <c r="C39" s="19"/>
      <c r="D39" s="17"/>
      <c r="E39" s="17"/>
      <c r="F39" s="17"/>
      <c r="G39" s="16"/>
      <c r="I39" s="20"/>
    </row>
    <row r="40" spans="1:10" ht="15.75" thickBot="1">
      <c r="A40" s="154" t="s">
        <v>32</v>
      </c>
      <c r="B40" s="19"/>
      <c r="C40" s="19"/>
      <c r="D40" s="21">
        <f>SUM(D36:D39)</f>
        <v>544</v>
      </c>
      <c r="E40" s="17"/>
      <c r="F40" s="21">
        <f>SUM(F36:F39)</f>
        <v>-551</v>
      </c>
      <c r="G40" s="16"/>
      <c r="I40" s="22"/>
      <c r="J40" s="10"/>
    </row>
    <row r="41" spans="1:9" ht="15.75" thickTop="1">
      <c r="A41" s="4"/>
      <c r="B41" s="19"/>
      <c r="C41" s="19"/>
      <c r="D41" s="17"/>
      <c r="E41" s="17"/>
      <c r="F41" s="17"/>
      <c r="G41" s="16"/>
      <c r="I41" s="20"/>
    </row>
    <row r="42" spans="1:12" ht="15.75" thickBot="1">
      <c r="A42" s="154" t="s">
        <v>33</v>
      </c>
      <c r="B42" s="19"/>
      <c r="C42" s="19"/>
      <c r="D42" s="21">
        <f>D40+D33</f>
        <v>38992</v>
      </c>
      <c r="E42" s="17"/>
      <c r="F42" s="21">
        <f>F40+F33</f>
        <v>28470</v>
      </c>
      <c r="G42" s="16"/>
      <c r="I42" s="23"/>
      <c r="L42" s="24"/>
    </row>
    <row r="43" spans="1:7" ht="15.75" thickTop="1">
      <c r="A43" s="4"/>
      <c r="B43" s="19"/>
      <c r="C43" s="19"/>
      <c r="D43" s="17"/>
      <c r="E43" s="17"/>
      <c r="F43" s="17"/>
      <c r="G43" s="16"/>
    </row>
    <row r="44" spans="1:7" ht="15">
      <c r="A44" s="15" t="s">
        <v>34</v>
      </c>
      <c r="B44" s="25"/>
      <c r="C44" s="25"/>
      <c r="D44" s="26"/>
      <c r="E44" s="26"/>
      <c r="F44" s="26"/>
      <c r="G44" s="16"/>
    </row>
    <row r="45" spans="1:7" ht="15">
      <c r="A45" s="149" t="s">
        <v>35</v>
      </c>
      <c r="B45" s="209"/>
      <c r="C45" s="209"/>
      <c r="D45" s="210">
        <f>D33-D46</f>
        <v>35989</v>
      </c>
      <c r="E45" s="210"/>
      <c r="F45" s="210">
        <v>29435</v>
      </c>
      <c r="G45" s="16"/>
    </row>
    <row r="46" spans="1:7" ht="15">
      <c r="A46" s="149" t="s">
        <v>36</v>
      </c>
      <c r="B46" s="209"/>
      <c r="C46" s="209"/>
      <c r="D46" s="205">
        <v>2459</v>
      </c>
      <c r="E46" s="205"/>
      <c r="F46" s="205">
        <v>-414</v>
      </c>
      <c r="G46" s="16"/>
    </row>
    <row r="47" spans="1:7" ht="15">
      <c r="A47" s="28"/>
      <c r="B47" s="25"/>
      <c r="C47" s="25"/>
      <c r="D47" s="211"/>
      <c r="E47" s="211"/>
      <c r="F47" s="211"/>
      <c r="G47" s="16"/>
    </row>
    <row r="48" spans="1:7" ht="15">
      <c r="A48" s="15" t="s">
        <v>37</v>
      </c>
      <c r="B48" s="25"/>
      <c r="C48" s="25"/>
      <c r="D48" s="211"/>
      <c r="E48" s="211"/>
      <c r="F48" s="211"/>
      <c r="G48" s="16"/>
    </row>
    <row r="49" spans="1:9" ht="15">
      <c r="A49" s="149" t="s">
        <v>35</v>
      </c>
      <c r="B49" s="209"/>
      <c r="C49" s="209"/>
      <c r="D49" s="210">
        <f>D42-D50</f>
        <v>36226</v>
      </c>
      <c r="E49" s="210"/>
      <c r="F49" s="210">
        <v>28423</v>
      </c>
      <c r="G49" s="16"/>
      <c r="I49" s="24"/>
    </row>
    <row r="50" spans="1:7" ht="15">
      <c r="A50" s="149" t="s">
        <v>36</v>
      </c>
      <c r="B50" s="209"/>
      <c r="C50" s="209"/>
      <c r="D50" s="205">
        <v>2766</v>
      </c>
      <c r="E50" s="205"/>
      <c r="F50" s="205">
        <v>47</v>
      </c>
      <c r="G50" s="16"/>
    </row>
    <row r="51" spans="1:6" ht="15">
      <c r="A51" s="27"/>
      <c r="B51" s="29"/>
      <c r="C51" s="29"/>
      <c r="D51" s="30"/>
      <c r="E51" s="29"/>
      <c r="F51" s="30"/>
    </row>
    <row r="52" ht="15">
      <c r="A52" s="3"/>
    </row>
    <row r="53" ht="15">
      <c r="A53" s="31"/>
    </row>
    <row r="54" spans="1:6" ht="15">
      <c r="A54" s="141" t="s">
        <v>150</v>
      </c>
      <c r="B54" s="19"/>
      <c r="C54" s="19"/>
      <c r="D54" s="19"/>
      <c r="E54" s="19"/>
      <c r="F54" s="19"/>
    </row>
    <row r="55" ht="15">
      <c r="A55" s="31"/>
    </row>
    <row r="58" ht="15">
      <c r="A58" s="32" t="s">
        <v>38</v>
      </c>
    </row>
    <row r="59" ht="15">
      <c r="A59" s="155" t="s">
        <v>7</v>
      </c>
    </row>
    <row r="61" ht="15">
      <c r="A61" s="33" t="s">
        <v>8</v>
      </c>
    </row>
    <row r="62" ht="15">
      <c r="A62" s="34" t="s">
        <v>9</v>
      </c>
    </row>
    <row r="63" ht="15">
      <c r="A63" s="35"/>
    </row>
    <row r="64" ht="15">
      <c r="A64" s="36" t="s">
        <v>39</v>
      </c>
    </row>
    <row r="65" ht="15">
      <c r="A65" s="37" t="s">
        <v>10</v>
      </c>
    </row>
    <row r="68" ht="15">
      <c r="A68" s="3"/>
    </row>
    <row r="69" ht="15">
      <c r="A69" s="3"/>
    </row>
    <row r="70" ht="15">
      <c r="A70" s="3" t="s">
        <v>161</v>
      </c>
    </row>
    <row r="71" ht="15">
      <c r="A71" s="3"/>
    </row>
    <row r="72" spans="1:6" ht="15">
      <c r="A72" s="256"/>
      <c r="B72" s="256"/>
      <c r="C72" s="256"/>
      <c r="D72" s="256"/>
      <c r="E72" s="256"/>
      <c r="F72" s="256"/>
    </row>
    <row r="73" spans="1:6" ht="17.25" customHeight="1">
      <c r="A73" s="32"/>
      <c r="B73" s="38"/>
      <c r="C73" s="38"/>
      <c r="D73" s="38"/>
      <c r="E73" s="38"/>
      <c r="F73" s="38"/>
    </row>
    <row r="74" ht="15">
      <c r="A74" s="39"/>
    </row>
    <row r="75" ht="15">
      <c r="A75" s="40"/>
    </row>
    <row r="76" ht="15">
      <c r="A76" s="41"/>
    </row>
    <row r="77" ht="15">
      <c r="A77" s="41"/>
    </row>
    <row r="78" ht="15">
      <c r="A78" s="36"/>
    </row>
    <row r="79" ht="15">
      <c r="A79" s="42"/>
    </row>
    <row r="80" ht="15">
      <c r="A80" s="35"/>
    </row>
    <row r="85" ht="15">
      <c r="A85" s="43"/>
    </row>
  </sheetData>
  <sheetProtection/>
  <mergeCells count="6">
    <mergeCell ref="A72:F72"/>
    <mergeCell ref="B5:B6"/>
    <mergeCell ref="D5:D6"/>
    <mergeCell ref="F5:F6"/>
    <mergeCell ref="A1:F1"/>
    <mergeCell ref="A2:F2"/>
  </mergeCells>
  <printOptions/>
  <pageMargins left="0.7" right="0.7" top="0.75" bottom="0.75" header="0.3" footer="0.3"/>
  <pageSetup blackAndWhite="1" firstPageNumber="1" useFirstPageNumber="1" horizontalDpi="600" verticalDpi="600" orientation="portrait" paperSize="9" scale="65" r:id="rId1"/>
  <headerFooter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view="pageBreakPreview" zoomScaleSheetLayoutView="100" zoomScalePageLayoutView="0" workbookViewId="0" topLeftCell="A49">
      <selection activeCell="D4" sqref="D4:D5"/>
    </sheetView>
  </sheetViews>
  <sheetFormatPr defaultColWidth="11.421875" defaultRowHeight="12.75"/>
  <cols>
    <col min="1" max="1" width="67.421875" style="1" customWidth="1"/>
    <col min="2" max="2" width="8.28125" style="1" customWidth="1"/>
    <col min="3" max="3" width="12.7109375" style="1" customWidth="1"/>
    <col min="4" max="4" width="14.421875" style="194" customWidth="1"/>
    <col min="5" max="5" width="2.28125" style="1" customWidth="1"/>
    <col min="6" max="6" width="14.421875" style="194" customWidth="1"/>
    <col min="7" max="7" width="2.421875" style="194" customWidth="1"/>
    <col min="8" max="16384" width="11.421875" style="1" customWidth="1"/>
  </cols>
  <sheetData>
    <row r="1" spans="1:7" ht="14.25">
      <c r="A1" s="144" t="s">
        <v>6</v>
      </c>
      <c r="B1" s="171"/>
      <c r="C1" s="171"/>
      <c r="D1" s="172"/>
      <c r="E1" s="171"/>
      <c r="F1" s="172"/>
      <c r="G1" s="172"/>
    </row>
    <row r="2" spans="1:7" ht="14.25">
      <c r="A2" s="4" t="s">
        <v>40</v>
      </c>
      <c r="B2" s="173"/>
      <c r="C2" s="173"/>
      <c r="D2" s="174"/>
      <c r="E2" s="173"/>
      <c r="F2" s="174"/>
      <c r="G2" s="174"/>
    </row>
    <row r="3" spans="1:7" ht="15">
      <c r="A3" s="4" t="s">
        <v>152</v>
      </c>
      <c r="B3" s="175"/>
      <c r="C3" s="175"/>
      <c r="D3" s="176"/>
      <c r="E3" s="175"/>
      <c r="F3" s="176"/>
      <c r="G3" s="176"/>
    </row>
    <row r="4" spans="1:7" ht="26.25" customHeight="1">
      <c r="A4" s="177"/>
      <c r="B4" s="6"/>
      <c r="C4" s="257" t="s">
        <v>12</v>
      </c>
      <c r="D4" s="258" t="s">
        <v>162</v>
      </c>
      <c r="E4" s="6"/>
      <c r="F4" s="258" t="s">
        <v>80</v>
      </c>
      <c r="G4" s="44"/>
    </row>
    <row r="5" spans="2:7" ht="12" customHeight="1">
      <c r="B5" s="6"/>
      <c r="C5" s="257"/>
      <c r="D5" s="259"/>
      <c r="E5" s="6"/>
      <c r="F5" s="259"/>
      <c r="G5" s="45"/>
    </row>
    <row r="6" spans="1:7" ht="14.25">
      <c r="A6" s="178" t="s">
        <v>41</v>
      </c>
      <c r="B6" s="12"/>
      <c r="C6" s="12"/>
      <c r="D6" s="46"/>
      <c r="E6" s="12"/>
      <c r="F6" s="46"/>
      <c r="G6" s="46"/>
    </row>
    <row r="7" spans="1:7" ht="14.25">
      <c r="A7" s="156" t="s">
        <v>42</v>
      </c>
      <c r="B7" s="179"/>
      <c r="C7" s="179"/>
      <c r="D7" s="180"/>
      <c r="E7" s="179"/>
      <c r="F7" s="180"/>
      <c r="G7" s="180"/>
    </row>
    <row r="8" spans="1:7" ht="15">
      <c r="A8" s="157" t="s">
        <v>43</v>
      </c>
      <c r="B8" s="181"/>
      <c r="C8" s="212">
        <v>14</v>
      </c>
      <c r="D8" s="213">
        <v>275459</v>
      </c>
      <c r="E8" s="212"/>
      <c r="F8" s="213">
        <v>236338</v>
      </c>
      <c r="G8" s="9"/>
    </row>
    <row r="9" spans="1:7" ht="15">
      <c r="A9" s="157" t="s">
        <v>44</v>
      </c>
      <c r="B9" s="181"/>
      <c r="C9" s="212">
        <v>15</v>
      </c>
      <c r="D9" s="213">
        <v>28109</v>
      </c>
      <c r="E9" s="212"/>
      <c r="F9" s="213">
        <f>28010-31</f>
        <v>27979</v>
      </c>
      <c r="G9" s="9"/>
    </row>
    <row r="10" spans="1:7" ht="15">
      <c r="A10" s="182" t="s">
        <v>45</v>
      </c>
      <c r="B10" s="181"/>
      <c r="C10" s="212">
        <v>16</v>
      </c>
      <c r="D10" s="213">
        <v>6560</v>
      </c>
      <c r="E10" s="212"/>
      <c r="F10" s="213">
        <v>6555</v>
      </c>
      <c r="G10" s="9"/>
    </row>
    <row r="11" spans="1:7" ht="15">
      <c r="A11" s="157" t="s">
        <v>46</v>
      </c>
      <c r="B11" s="181"/>
      <c r="C11" s="212">
        <v>17</v>
      </c>
      <c r="D11" s="213">
        <v>23687</v>
      </c>
      <c r="E11" s="212"/>
      <c r="F11" s="213">
        <v>19972</v>
      </c>
      <c r="G11" s="9"/>
    </row>
    <row r="12" spans="1:7" ht="15">
      <c r="A12" s="183" t="s">
        <v>47</v>
      </c>
      <c r="B12" s="181"/>
      <c r="C12" s="212">
        <v>18</v>
      </c>
      <c r="D12" s="213">
        <v>743</v>
      </c>
      <c r="E12" s="212"/>
      <c r="F12" s="213">
        <v>729</v>
      </c>
      <c r="G12" s="9"/>
    </row>
    <row r="13" spans="1:7" ht="15">
      <c r="A13" s="157" t="s">
        <v>144</v>
      </c>
      <c r="B13" s="181"/>
      <c r="C13" s="214"/>
      <c r="D13" s="213">
        <v>3608</v>
      </c>
      <c r="E13" s="212"/>
      <c r="F13" s="213">
        <v>1709</v>
      </c>
      <c r="G13" s="9"/>
    </row>
    <row r="14" spans="1:7" ht="15">
      <c r="A14" s="157" t="s">
        <v>149</v>
      </c>
      <c r="B14" s="181"/>
      <c r="C14" s="214"/>
      <c r="D14" s="213">
        <v>287</v>
      </c>
      <c r="E14" s="212"/>
      <c r="F14" s="213">
        <v>0</v>
      </c>
      <c r="G14" s="9"/>
    </row>
    <row r="15" spans="1:7" ht="15">
      <c r="A15" s="157" t="s">
        <v>48</v>
      </c>
      <c r="B15" s="181"/>
      <c r="C15" s="212">
        <v>19</v>
      </c>
      <c r="D15" s="213">
        <v>1163</v>
      </c>
      <c r="E15" s="212"/>
      <c r="F15" s="213">
        <v>848</v>
      </c>
      <c r="G15" s="9"/>
    </row>
    <row r="16" spans="1:7" ht="14.25" customHeight="1">
      <c r="A16" s="2"/>
      <c r="B16" s="179"/>
      <c r="C16" s="215"/>
      <c r="D16" s="216">
        <f>SUM(D8:D15)</f>
        <v>339616</v>
      </c>
      <c r="E16" s="215"/>
      <c r="F16" s="216">
        <f>SUM(F8:F15)</f>
        <v>294130</v>
      </c>
      <c r="G16" s="184"/>
    </row>
    <row r="17" spans="1:7" ht="15">
      <c r="A17" s="185" t="s">
        <v>49</v>
      </c>
      <c r="B17" s="179"/>
      <c r="C17" s="215"/>
      <c r="D17" s="217"/>
      <c r="E17" s="215"/>
      <c r="F17" s="217"/>
      <c r="G17" s="9"/>
    </row>
    <row r="18" spans="1:7" ht="15">
      <c r="A18" s="157" t="s">
        <v>50</v>
      </c>
      <c r="B18" s="181"/>
      <c r="C18" s="212">
        <v>20</v>
      </c>
      <c r="D18" s="213">
        <v>115347</v>
      </c>
      <c r="E18" s="212"/>
      <c r="F18" s="213">
        <v>126022</v>
      </c>
      <c r="G18" s="9"/>
    </row>
    <row r="19" spans="1:7" ht="15">
      <c r="A19" s="157" t="s">
        <v>51</v>
      </c>
      <c r="B19" s="181"/>
      <c r="C19" s="212">
        <v>21</v>
      </c>
      <c r="D19" s="213">
        <v>174485</v>
      </c>
      <c r="E19" s="212"/>
      <c r="F19" s="213">
        <v>136756</v>
      </c>
      <c r="G19" s="9"/>
    </row>
    <row r="20" spans="1:10" ht="15">
      <c r="A20" s="157" t="s">
        <v>52</v>
      </c>
      <c r="B20" s="181"/>
      <c r="C20" s="212">
        <v>22</v>
      </c>
      <c r="D20" s="213">
        <v>63510</v>
      </c>
      <c r="E20" s="212"/>
      <c r="F20" s="213">
        <v>63113</v>
      </c>
      <c r="G20" s="9"/>
      <c r="H20" s="186"/>
      <c r="J20" s="186"/>
    </row>
    <row r="21" spans="1:7" ht="15">
      <c r="A21" s="187" t="s">
        <v>53</v>
      </c>
      <c r="B21" s="181"/>
      <c r="C21" s="212">
        <v>23</v>
      </c>
      <c r="D21" s="213">
        <v>28723</v>
      </c>
      <c r="E21" s="212"/>
      <c r="F21" s="213">
        <v>24332</v>
      </c>
      <c r="G21" s="9"/>
    </row>
    <row r="22" spans="1:7" ht="15">
      <c r="A22" s="182" t="s">
        <v>54</v>
      </c>
      <c r="B22" s="181"/>
      <c r="C22" s="212">
        <v>24</v>
      </c>
      <c r="D22" s="213">
        <v>22382</v>
      </c>
      <c r="E22" s="212"/>
      <c r="F22" s="213">
        <v>32235</v>
      </c>
      <c r="G22" s="9"/>
    </row>
    <row r="23" spans="1:7" ht="14.25">
      <c r="A23" s="4"/>
      <c r="B23" s="179"/>
      <c r="C23" s="212"/>
      <c r="D23" s="216">
        <f>SUM(D18:D22)</f>
        <v>404447</v>
      </c>
      <c r="E23" s="212"/>
      <c r="F23" s="216">
        <f>SUM(F18:F22)</f>
        <v>382458</v>
      </c>
      <c r="G23" s="184"/>
    </row>
    <row r="24" spans="1:7" ht="14.25">
      <c r="A24" s="4"/>
      <c r="B24" s="179"/>
      <c r="C24" s="212"/>
      <c r="D24" s="218"/>
      <c r="E24" s="212"/>
      <c r="F24" s="218"/>
      <c r="G24" s="184"/>
    </row>
    <row r="25" spans="1:7" ht="15" thickBot="1">
      <c r="A25" s="156" t="s">
        <v>55</v>
      </c>
      <c r="B25" s="179"/>
      <c r="C25" s="212"/>
      <c r="D25" s="219">
        <f>SUM(D23,D16)</f>
        <v>744063</v>
      </c>
      <c r="E25" s="212"/>
      <c r="F25" s="219">
        <f>SUM(F23,F16)</f>
        <v>676588</v>
      </c>
      <c r="G25" s="184"/>
    </row>
    <row r="26" spans="1:7" ht="8.25" customHeight="1" thickTop="1">
      <c r="A26" s="4"/>
      <c r="B26" s="179"/>
      <c r="C26" s="215"/>
      <c r="D26" s="218"/>
      <c r="E26" s="215"/>
      <c r="F26" s="218"/>
      <c r="G26" s="184"/>
    </row>
    <row r="27" spans="1:7" ht="14.25">
      <c r="A27" s="178" t="s">
        <v>56</v>
      </c>
      <c r="B27" s="12"/>
      <c r="C27" s="12"/>
      <c r="D27" s="218"/>
      <c r="E27" s="12"/>
      <c r="F27" s="218"/>
      <c r="G27" s="47"/>
    </row>
    <row r="28" spans="1:7" ht="14.25">
      <c r="A28" s="188" t="s">
        <v>57</v>
      </c>
      <c r="B28" s="12"/>
      <c r="C28" s="12"/>
      <c r="D28" s="47"/>
      <c r="E28" s="12"/>
      <c r="F28" s="47"/>
      <c r="G28" s="47"/>
    </row>
    <row r="29" spans="1:7" ht="15">
      <c r="A29" s="3" t="s">
        <v>58</v>
      </c>
      <c r="B29" s="181"/>
      <c r="C29" s="214"/>
      <c r="D29" s="213">
        <v>132000</v>
      </c>
      <c r="E29" s="214"/>
      <c r="F29" s="213">
        <v>132000</v>
      </c>
      <c r="G29" s="9"/>
    </row>
    <row r="30" spans="1:7" ht="15">
      <c r="A30" s="3" t="s">
        <v>59</v>
      </c>
      <c r="B30" s="181"/>
      <c r="C30" s="214"/>
      <c r="D30" s="213">
        <v>36377</v>
      </c>
      <c r="E30" s="214"/>
      <c r="F30" s="213">
        <v>33534</v>
      </c>
      <c r="G30" s="9"/>
    </row>
    <row r="31" spans="1:7" ht="15">
      <c r="A31" s="3" t="s">
        <v>60</v>
      </c>
      <c r="B31" s="181"/>
      <c r="C31" s="214"/>
      <c r="D31" s="213">
        <v>177203</v>
      </c>
      <c r="E31" s="214"/>
      <c r="F31" s="213">
        <f>154496-31</f>
        <v>154465</v>
      </c>
      <c r="G31" s="9"/>
    </row>
    <row r="32" spans="1:7" ht="14.25">
      <c r="A32" s="4"/>
      <c r="B32" s="179"/>
      <c r="C32" s="212"/>
      <c r="D32" s="220">
        <f>SUM(D29:D31)</f>
        <v>345580</v>
      </c>
      <c r="E32" s="212"/>
      <c r="F32" s="220">
        <f>SUM(F29:F31)</f>
        <v>319999</v>
      </c>
      <c r="G32" s="189"/>
    </row>
    <row r="33" spans="1:7" ht="14.25">
      <c r="A33" s="4"/>
      <c r="B33" s="179"/>
      <c r="C33" s="212"/>
      <c r="D33" s="221"/>
      <c r="E33" s="212"/>
      <c r="F33" s="221"/>
      <c r="G33" s="189"/>
    </row>
    <row r="34" spans="1:7" ht="14.25">
      <c r="A34" s="190" t="s">
        <v>36</v>
      </c>
      <c r="B34" s="179"/>
      <c r="C34" s="212"/>
      <c r="D34" s="253">
        <v>45665</v>
      </c>
      <c r="E34" s="212"/>
      <c r="F34" s="222">
        <f>'[1]SFP  2011'!$BC$56</f>
        <v>45813</v>
      </c>
      <c r="G34" s="189"/>
    </row>
    <row r="35" spans="1:7" ht="14.25">
      <c r="A35" s="190"/>
      <c r="B35" s="179"/>
      <c r="C35" s="212"/>
      <c r="D35" s="221"/>
      <c r="E35" s="212"/>
      <c r="F35" s="221"/>
      <c r="G35" s="189"/>
    </row>
    <row r="36" spans="1:7" ht="14.25">
      <c r="A36" s="185" t="s">
        <v>61</v>
      </c>
      <c r="B36" s="179"/>
      <c r="C36" s="212">
        <v>25</v>
      </c>
      <c r="D36" s="222">
        <f>D34+D32</f>
        <v>391245</v>
      </c>
      <c r="E36" s="212"/>
      <c r="F36" s="222">
        <f>F34+F32</f>
        <v>365812</v>
      </c>
      <c r="G36" s="189"/>
    </row>
    <row r="37" spans="1:7" ht="14.25">
      <c r="A37" s="48"/>
      <c r="B37" s="179"/>
      <c r="C37" s="212"/>
      <c r="D37" s="221"/>
      <c r="E37" s="212"/>
      <c r="F37" s="221"/>
      <c r="G37" s="189"/>
    </row>
    <row r="38" spans="1:7" ht="15">
      <c r="A38" s="191" t="s">
        <v>62</v>
      </c>
      <c r="B38" s="179"/>
      <c r="C38" s="215"/>
      <c r="D38" s="217"/>
      <c r="E38" s="215"/>
      <c r="F38" s="217"/>
      <c r="G38" s="9"/>
    </row>
    <row r="39" spans="1:7" ht="15">
      <c r="A39" s="178" t="s">
        <v>63</v>
      </c>
      <c r="B39" s="181"/>
      <c r="C39" s="214"/>
      <c r="D39" s="217"/>
      <c r="E39" s="214"/>
      <c r="F39" s="217"/>
      <c r="G39" s="9"/>
    </row>
    <row r="40" spans="1:7" ht="15">
      <c r="A40" s="182" t="s">
        <v>64</v>
      </c>
      <c r="B40" s="181"/>
      <c r="C40" s="214">
        <v>26</v>
      </c>
      <c r="D40" s="213">
        <v>48852</v>
      </c>
      <c r="E40" s="214"/>
      <c r="F40" s="213">
        <v>23280</v>
      </c>
      <c r="G40" s="9"/>
    </row>
    <row r="41" spans="1:7" ht="15">
      <c r="A41" s="192" t="s">
        <v>65</v>
      </c>
      <c r="B41" s="181"/>
      <c r="C41" s="214"/>
      <c r="D41" s="213">
        <v>7278</v>
      </c>
      <c r="E41" s="214"/>
      <c r="F41" s="213">
        <f>4822+1709</f>
        <v>6531</v>
      </c>
      <c r="G41" s="9"/>
    </row>
    <row r="42" spans="1:7" ht="15">
      <c r="A42" s="182" t="s">
        <v>66</v>
      </c>
      <c r="B42" s="181"/>
      <c r="C42" s="214">
        <v>27</v>
      </c>
      <c r="D42" s="213">
        <v>2294</v>
      </c>
      <c r="E42" s="214"/>
      <c r="F42" s="213">
        <v>2389</v>
      </c>
      <c r="G42" s="9"/>
    </row>
    <row r="43" spans="1:7" ht="15">
      <c r="A43" s="193" t="s">
        <v>68</v>
      </c>
      <c r="B43" s="181"/>
      <c r="C43" s="214">
        <v>28</v>
      </c>
      <c r="D43" s="213">
        <v>1692</v>
      </c>
      <c r="E43" s="214"/>
      <c r="F43" s="213">
        <v>1534</v>
      </c>
      <c r="G43" s="9"/>
    </row>
    <row r="44" spans="1:7" ht="15">
      <c r="A44" s="3" t="s">
        <v>67</v>
      </c>
      <c r="B44" s="181"/>
      <c r="C44" s="214">
        <v>29</v>
      </c>
      <c r="D44" s="213">
        <v>2788</v>
      </c>
      <c r="E44" s="214"/>
      <c r="F44" s="213">
        <v>1368</v>
      </c>
      <c r="G44" s="9"/>
    </row>
    <row r="45" spans="1:8" ht="15">
      <c r="A45" s="2"/>
      <c r="B45" s="179"/>
      <c r="C45" s="214"/>
      <c r="D45" s="220">
        <f>SUM(D40:D44)</f>
        <v>62904</v>
      </c>
      <c r="E45" s="214"/>
      <c r="F45" s="220">
        <f>SUM(F40:F44)</f>
        <v>35102</v>
      </c>
      <c r="G45" s="189"/>
      <c r="H45" s="194"/>
    </row>
    <row r="46" spans="3:6" ht="14.25" customHeight="1">
      <c r="C46" s="223"/>
      <c r="D46" s="224"/>
      <c r="E46" s="223"/>
      <c r="F46" s="224"/>
    </row>
    <row r="47" spans="1:7" ht="15">
      <c r="A47" s="178" t="s">
        <v>69</v>
      </c>
      <c r="B47" s="195"/>
      <c r="C47" s="225"/>
      <c r="D47" s="226"/>
      <c r="E47" s="225"/>
      <c r="F47" s="226"/>
      <c r="G47" s="196"/>
    </row>
    <row r="48" spans="1:7" ht="15">
      <c r="A48" s="158" t="s">
        <v>70</v>
      </c>
      <c r="B48" s="181"/>
      <c r="C48" s="212">
        <v>30</v>
      </c>
      <c r="D48" s="213">
        <v>148629</v>
      </c>
      <c r="E48" s="212"/>
      <c r="F48" s="213">
        <v>151765</v>
      </c>
      <c r="G48" s="9"/>
    </row>
    <row r="49" spans="1:7" ht="15">
      <c r="A49" s="193" t="s">
        <v>71</v>
      </c>
      <c r="B49" s="181"/>
      <c r="C49" s="212">
        <v>26</v>
      </c>
      <c r="D49" s="213">
        <v>67001</v>
      </c>
      <c r="E49" s="212"/>
      <c r="F49" s="213">
        <v>42650</v>
      </c>
      <c r="G49" s="9"/>
    </row>
    <row r="50" spans="1:7" ht="15">
      <c r="A50" s="193" t="s">
        <v>72</v>
      </c>
      <c r="B50" s="181"/>
      <c r="C50" s="212">
        <v>31</v>
      </c>
      <c r="D50" s="213">
        <v>50527</v>
      </c>
      <c r="E50" s="212"/>
      <c r="F50" s="213">
        <v>66134</v>
      </c>
      <c r="G50" s="9"/>
    </row>
    <row r="51" spans="1:9" ht="15">
      <c r="A51" s="193" t="s">
        <v>73</v>
      </c>
      <c r="B51" s="181"/>
      <c r="C51" s="212">
        <v>32</v>
      </c>
      <c r="D51" s="213">
        <v>4437</v>
      </c>
      <c r="E51" s="212"/>
      <c r="F51" s="213">
        <v>3360</v>
      </c>
      <c r="G51" s="9"/>
      <c r="H51" s="186"/>
      <c r="I51" s="186"/>
    </row>
    <row r="52" spans="1:9" ht="15">
      <c r="A52" s="197" t="s">
        <v>74</v>
      </c>
      <c r="B52" s="181"/>
      <c r="C52" s="212">
        <v>33</v>
      </c>
      <c r="D52" s="213">
        <v>7051</v>
      </c>
      <c r="E52" s="212"/>
      <c r="F52" s="213">
        <v>5487</v>
      </c>
      <c r="G52" s="9"/>
      <c r="H52" s="186"/>
      <c r="I52" s="186"/>
    </row>
    <row r="53" spans="1:6" ht="15">
      <c r="A53" s="193" t="s">
        <v>75</v>
      </c>
      <c r="B53" s="181"/>
      <c r="C53" s="212">
        <v>34</v>
      </c>
      <c r="D53" s="213">
        <v>3992</v>
      </c>
      <c r="E53" s="212"/>
      <c r="F53" s="213">
        <v>3046</v>
      </c>
    </row>
    <row r="54" spans="1:7" ht="15">
      <c r="A54" s="193" t="s">
        <v>76</v>
      </c>
      <c r="B54" s="181"/>
      <c r="C54" s="212">
        <v>35</v>
      </c>
      <c r="D54" s="213">
        <v>8277</v>
      </c>
      <c r="E54" s="212"/>
      <c r="F54" s="213">
        <v>3232</v>
      </c>
      <c r="G54" s="9"/>
    </row>
    <row r="55" spans="1:8" ht="14.25">
      <c r="A55" s="4"/>
      <c r="B55" s="179"/>
      <c r="C55" s="215"/>
      <c r="D55" s="220">
        <f>SUM(D48:D54)</f>
        <v>289914</v>
      </c>
      <c r="E55" s="215"/>
      <c r="F55" s="220">
        <f>SUM(F48:F54)</f>
        <v>275674</v>
      </c>
      <c r="G55" s="189"/>
      <c r="H55" s="194"/>
    </row>
    <row r="56" spans="1:7" ht="14.25">
      <c r="A56" s="4"/>
      <c r="B56" s="179"/>
      <c r="C56" s="215"/>
      <c r="D56" s="221"/>
      <c r="E56" s="215"/>
      <c r="F56" s="221"/>
      <c r="G56" s="189"/>
    </row>
    <row r="57" spans="1:8" ht="14.25">
      <c r="A57" s="191" t="s">
        <v>77</v>
      </c>
      <c r="B57" s="179"/>
      <c r="C57" s="215"/>
      <c r="D57" s="222">
        <f>D45+D55</f>
        <v>352818</v>
      </c>
      <c r="E57" s="215"/>
      <c r="F57" s="222">
        <f>F45+F55</f>
        <v>310776</v>
      </c>
      <c r="G57" s="189"/>
      <c r="H57" s="194"/>
    </row>
    <row r="58" spans="1:7" ht="15">
      <c r="A58" s="7"/>
      <c r="B58" s="179"/>
      <c r="C58" s="215"/>
      <c r="D58" s="221"/>
      <c r="E58" s="215"/>
      <c r="F58" s="221"/>
      <c r="G58" s="189"/>
    </row>
    <row r="59" spans="1:7" ht="15" thickBot="1">
      <c r="A59" s="185" t="s">
        <v>78</v>
      </c>
      <c r="B59" s="179"/>
      <c r="C59" s="215"/>
      <c r="D59" s="219">
        <f>D57+D36</f>
        <v>744063</v>
      </c>
      <c r="E59" s="215"/>
      <c r="F59" s="219">
        <f>F57+F36</f>
        <v>676588</v>
      </c>
      <c r="G59" s="189"/>
    </row>
    <row r="60" spans="1:7" ht="15.75" thickTop="1">
      <c r="A60" s="3"/>
      <c r="B60" s="181"/>
      <c r="C60" s="198"/>
      <c r="D60" s="199"/>
      <c r="E60" s="181"/>
      <c r="F60" s="199"/>
      <c r="G60" s="9"/>
    </row>
    <row r="61" spans="1:7" ht="15">
      <c r="A61" s="200" t="str">
        <f>+SCI!A54</f>
        <v>The accompanying notes on pages 5 to 97 form an integral part of the consolidated interim financial statements.</v>
      </c>
      <c r="B61" s="181"/>
      <c r="C61" s="201"/>
      <c r="D61" s="202"/>
      <c r="E61" s="201"/>
      <c r="F61" s="202"/>
      <c r="G61" s="202"/>
    </row>
    <row r="62" spans="1:7" ht="15">
      <c r="A62" s="200"/>
      <c r="B62" s="181"/>
      <c r="C62" s="201"/>
      <c r="D62" s="10"/>
      <c r="E62" s="201"/>
      <c r="F62" s="10"/>
      <c r="G62" s="10"/>
    </row>
    <row r="63" spans="1:7" ht="17.25" customHeight="1">
      <c r="A63" s="38"/>
      <c r="B63" s="38"/>
      <c r="C63" s="38"/>
      <c r="D63" s="49"/>
      <c r="E63" s="38"/>
      <c r="F63" s="49"/>
      <c r="G63" s="49"/>
    </row>
    <row r="64" spans="1:7" ht="15" customHeight="1">
      <c r="A64" s="38"/>
      <c r="B64" s="38"/>
      <c r="C64" s="38"/>
      <c r="D64" s="49"/>
      <c r="E64" s="38"/>
      <c r="F64" s="49"/>
      <c r="G64" s="49"/>
    </row>
    <row r="65" spans="1:7" s="2" customFormat="1" ht="15">
      <c r="A65" s="32" t="s">
        <v>38</v>
      </c>
      <c r="B65" s="8"/>
      <c r="C65" s="8"/>
      <c r="D65" s="50"/>
      <c r="E65" s="8"/>
      <c r="F65" s="50"/>
      <c r="G65" s="51"/>
    </row>
    <row r="66" spans="1:7" s="2" customFormat="1" ht="15">
      <c r="A66" s="155" t="s">
        <v>7</v>
      </c>
      <c r="B66" s="8"/>
      <c r="C66" s="8"/>
      <c r="D66" s="50"/>
      <c r="E66" s="8"/>
      <c r="F66" s="50"/>
      <c r="G66" s="51"/>
    </row>
    <row r="67" spans="2:7" s="2" customFormat="1" ht="16.5" customHeight="1">
      <c r="B67" s="8"/>
      <c r="C67" s="8"/>
      <c r="D67" s="50"/>
      <c r="E67" s="8"/>
      <c r="F67" s="50"/>
      <c r="G67" s="51"/>
    </row>
    <row r="68" spans="1:7" s="2" customFormat="1" ht="18" customHeight="1">
      <c r="A68" s="33" t="s">
        <v>8</v>
      </c>
      <c r="B68" s="8"/>
      <c r="C68" s="8"/>
      <c r="D68" s="50"/>
      <c r="E68" s="8"/>
      <c r="F68" s="50"/>
      <c r="G68" s="51"/>
    </row>
    <row r="69" spans="1:7" s="2" customFormat="1" ht="15">
      <c r="A69" s="34" t="s">
        <v>9</v>
      </c>
      <c r="B69" s="8"/>
      <c r="C69" s="8"/>
      <c r="D69" s="50"/>
      <c r="E69" s="8"/>
      <c r="F69" s="50"/>
      <c r="G69" s="51"/>
    </row>
    <row r="70" spans="1:7" s="2" customFormat="1" ht="15">
      <c r="A70" s="35"/>
      <c r="B70" s="8"/>
      <c r="C70" s="8"/>
      <c r="D70" s="50"/>
      <c r="E70" s="8"/>
      <c r="F70" s="50"/>
      <c r="G70" s="51"/>
    </row>
    <row r="71" spans="1:7" s="2" customFormat="1" ht="15">
      <c r="A71" s="36" t="s">
        <v>39</v>
      </c>
      <c r="B71" s="8"/>
      <c r="C71" s="8"/>
      <c r="D71" s="50"/>
      <c r="E71" s="8"/>
      <c r="F71" s="50"/>
      <c r="G71" s="51"/>
    </row>
    <row r="72" ht="15">
      <c r="A72" s="37" t="s">
        <v>10</v>
      </c>
    </row>
    <row r="73" ht="15">
      <c r="A73" s="37"/>
    </row>
    <row r="74" ht="15">
      <c r="A74" s="2"/>
    </row>
    <row r="75" ht="15">
      <c r="A75" s="203"/>
    </row>
    <row r="76" ht="15">
      <c r="A76" s="203"/>
    </row>
    <row r="77" ht="15">
      <c r="A77" s="203"/>
    </row>
  </sheetData>
  <sheetProtection/>
  <mergeCells count="3">
    <mergeCell ref="C4:C5"/>
    <mergeCell ref="D4:D5"/>
    <mergeCell ref="F4:F5"/>
  </mergeCells>
  <printOptions/>
  <pageMargins left="0.7" right="0.7" top="0.75" bottom="0.75" header="0.3" footer="0.3"/>
  <pageSetup horizontalDpi="600" verticalDpi="600" orientation="portrait" paperSize="9" scale="68" r:id="rId1"/>
  <headerFooter alignWithMargins="0">
    <oddFooter>&amp;R&amp;"Times New Roman Cyr,Regular"2</oddFooter>
  </headerFooter>
  <rowBreaks count="1" manualBreakCount="1">
    <brk id="7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view="pageBreakPreview" zoomScaleSheetLayoutView="100" zoomScalePageLayoutView="0" workbookViewId="0" topLeftCell="A1">
      <selection activeCell="A56" sqref="A56"/>
    </sheetView>
  </sheetViews>
  <sheetFormatPr defaultColWidth="2.421875" defaultRowHeight="12.75"/>
  <cols>
    <col min="1" max="1" width="85.00390625" style="86" customWidth="1"/>
    <col min="2" max="2" width="13.421875" style="82" customWidth="1"/>
    <col min="3" max="3" width="17.7109375" style="78" customWidth="1"/>
    <col min="4" max="4" width="3.421875" style="82" customWidth="1"/>
    <col min="5" max="5" width="11.28125" style="78" customWidth="1"/>
    <col min="6" max="28" width="11.421875" style="57" customWidth="1"/>
    <col min="29" max="16384" width="2.421875" style="57" customWidth="1"/>
  </cols>
  <sheetData>
    <row r="1" spans="1:5" s="52" customFormat="1" ht="15">
      <c r="A1" s="264" t="s">
        <v>6</v>
      </c>
      <c r="B1" s="265"/>
      <c r="C1" s="265"/>
      <c r="D1" s="265"/>
      <c r="E1" s="265"/>
    </row>
    <row r="2" spans="1:5" s="53" customFormat="1" ht="15">
      <c r="A2" s="266" t="s">
        <v>79</v>
      </c>
      <c r="B2" s="267"/>
      <c r="C2" s="267"/>
      <c r="D2" s="267"/>
      <c r="E2" s="267"/>
    </row>
    <row r="3" spans="1:5" s="53" customFormat="1" ht="15">
      <c r="A3" s="4" t="s">
        <v>151</v>
      </c>
      <c r="B3" s="145"/>
      <c r="C3" s="145"/>
      <c r="D3" s="145"/>
      <c r="E3" s="145"/>
    </row>
    <row r="4" spans="1:5" ht="17.25" customHeight="1">
      <c r="A4" s="55"/>
      <c r="B4" s="56" t="s">
        <v>12</v>
      </c>
      <c r="C4" s="258" t="s">
        <v>154</v>
      </c>
      <c r="D4" s="56"/>
      <c r="E4" s="258" t="s">
        <v>155</v>
      </c>
    </row>
    <row r="5" spans="1:5" ht="27" customHeight="1">
      <c r="A5" s="55"/>
      <c r="B5" s="58"/>
      <c r="C5" s="258"/>
      <c r="D5" s="254"/>
      <c r="E5" s="259"/>
    </row>
    <row r="6" spans="1:5" ht="20.25">
      <c r="A6" s="55"/>
      <c r="B6" s="58"/>
      <c r="C6" s="59"/>
      <c r="D6" s="58"/>
      <c r="E6" s="147"/>
    </row>
    <row r="7" spans="1:5" ht="15">
      <c r="A7" s="60" t="s">
        <v>81</v>
      </c>
      <c r="B7" s="61"/>
      <c r="C7" s="62"/>
      <c r="D7" s="61"/>
      <c r="E7" s="62"/>
    </row>
    <row r="8" spans="1:5" ht="15">
      <c r="A8" s="63" t="s">
        <v>82</v>
      </c>
      <c r="B8" s="227"/>
      <c r="C8" s="64">
        <v>550095</v>
      </c>
      <c r="D8" s="227"/>
      <c r="E8" s="64">
        <v>544024</v>
      </c>
    </row>
    <row r="9" spans="1:6" ht="15">
      <c r="A9" s="63" t="s">
        <v>83</v>
      </c>
      <c r="B9" s="227"/>
      <c r="C9" s="64">
        <v>-467830</v>
      </c>
      <c r="D9" s="227"/>
      <c r="E9" s="64">
        <v>-422044</v>
      </c>
      <c r="F9" s="65"/>
    </row>
    <row r="10" spans="1:6" ht="15">
      <c r="A10" s="63" t="s">
        <v>84</v>
      </c>
      <c r="B10" s="227"/>
      <c r="C10" s="64">
        <v>-46943</v>
      </c>
      <c r="D10" s="227"/>
      <c r="E10" s="64">
        <v>-44296</v>
      </c>
      <c r="F10" s="65"/>
    </row>
    <row r="11" spans="1:5" s="66" customFormat="1" ht="15">
      <c r="A11" s="63" t="s">
        <v>85</v>
      </c>
      <c r="B11" s="61"/>
      <c r="C11" s="64">
        <v>-31209</v>
      </c>
      <c r="D11" s="61"/>
      <c r="E11" s="64">
        <v>-29352</v>
      </c>
    </row>
    <row r="12" spans="1:5" s="66" customFormat="1" ht="15">
      <c r="A12" s="63" t="s">
        <v>86</v>
      </c>
      <c r="B12" s="61"/>
      <c r="C12" s="64">
        <v>10323</v>
      </c>
      <c r="D12" s="61"/>
      <c r="E12" s="64">
        <v>7028</v>
      </c>
    </row>
    <row r="13" spans="1:5" s="66" customFormat="1" ht="15">
      <c r="A13" s="63" t="s">
        <v>87</v>
      </c>
      <c r="B13" s="61"/>
      <c r="C13" s="64">
        <v>-5593</v>
      </c>
      <c r="D13" s="61"/>
      <c r="E13" s="64">
        <v>-5501</v>
      </c>
    </row>
    <row r="14" spans="1:5" s="66" customFormat="1" ht="15">
      <c r="A14" s="159" t="s">
        <v>88</v>
      </c>
      <c r="B14" s="61"/>
      <c r="C14" s="67">
        <v>-6159</v>
      </c>
      <c r="D14" s="228"/>
      <c r="E14" s="67">
        <v>-6292</v>
      </c>
    </row>
    <row r="15" spans="1:5" s="66" customFormat="1" ht="15">
      <c r="A15" s="63" t="s">
        <v>89</v>
      </c>
      <c r="B15" s="61"/>
      <c r="C15" s="64">
        <v>-936</v>
      </c>
      <c r="D15" s="61"/>
      <c r="E15" s="64">
        <v>-586</v>
      </c>
    </row>
    <row r="16" spans="1:9" ht="15">
      <c r="A16" s="63" t="s">
        <v>90</v>
      </c>
      <c r="B16" s="61"/>
      <c r="C16" s="64">
        <v>-11044</v>
      </c>
      <c r="D16" s="61"/>
      <c r="E16" s="64">
        <v>-15601</v>
      </c>
      <c r="F16" s="2"/>
      <c r="G16" s="2"/>
      <c r="H16" s="2"/>
      <c r="I16" s="2"/>
    </row>
    <row r="17" spans="1:5" s="66" customFormat="1" ht="14.25">
      <c r="A17" s="60" t="s">
        <v>91</v>
      </c>
      <c r="B17" s="61"/>
      <c r="C17" s="229">
        <f>SUM(C8:C16)</f>
        <v>-9296</v>
      </c>
      <c r="D17" s="61"/>
      <c r="E17" s="229">
        <f>SUM(E8:E16)</f>
        <v>27380</v>
      </c>
    </row>
    <row r="18" spans="1:5" s="66" customFormat="1" ht="15">
      <c r="A18" s="60"/>
      <c r="B18" s="61"/>
      <c r="C18" s="62"/>
      <c r="D18" s="61"/>
      <c r="E18" s="62"/>
    </row>
    <row r="19" spans="1:5" s="66" customFormat="1" ht="15">
      <c r="A19" s="60" t="s">
        <v>92</v>
      </c>
      <c r="B19" s="61"/>
      <c r="C19" s="62"/>
      <c r="D19" s="61"/>
      <c r="E19" s="62"/>
    </row>
    <row r="20" spans="1:6" ht="15">
      <c r="A20" s="63" t="s">
        <v>93</v>
      </c>
      <c r="B20" s="61"/>
      <c r="C20" s="64">
        <v>-42654</v>
      </c>
      <c r="D20" s="61"/>
      <c r="E20" s="64">
        <v>-24392</v>
      </c>
      <c r="F20" s="65"/>
    </row>
    <row r="21" spans="1:5" ht="15">
      <c r="A21" s="63" t="s">
        <v>94</v>
      </c>
      <c r="B21" s="61"/>
      <c r="C21" s="64">
        <v>228</v>
      </c>
      <c r="D21" s="61"/>
      <c r="E21" s="64">
        <v>475</v>
      </c>
    </row>
    <row r="22" spans="1:6" ht="15">
      <c r="A22" s="63" t="s">
        <v>95</v>
      </c>
      <c r="B22" s="61"/>
      <c r="C22" s="64">
        <v>-1388</v>
      </c>
      <c r="D22" s="61"/>
      <c r="E22" s="64">
        <v>-1021</v>
      </c>
      <c r="F22" s="65"/>
    </row>
    <row r="23" spans="1:5" ht="15">
      <c r="A23" s="63" t="s">
        <v>96</v>
      </c>
      <c r="B23" s="61"/>
      <c r="C23" s="64">
        <v>-3838</v>
      </c>
      <c r="D23" s="61"/>
      <c r="E23" s="64">
        <v>-951</v>
      </c>
    </row>
    <row r="24" spans="1:5" ht="15">
      <c r="A24" s="63" t="s">
        <v>97</v>
      </c>
      <c r="B24" s="61"/>
      <c r="C24" s="64">
        <v>17</v>
      </c>
      <c r="D24" s="61"/>
      <c r="E24" s="64">
        <v>662</v>
      </c>
    </row>
    <row r="25" spans="1:5" ht="15">
      <c r="A25" s="63" t="s">
        <v>156</v>
      </c>
      <c r="B25" s="61"/>
      <c r="C25" s="64">
        <v>0</v>
      </c>
      <c r="D25" s="61"/>
      <c r="E25" s="64">
        <v>-1418</v>
      </c>
    </row>
    <row r="26" spans="1:5" ht="15">
      <c r="A26" s="63" t="s">
        <v>98</v>
      </c>
      <c r="B26" s="228"/>
      <c r="C26" s="67">
        <v>-194</v>
      </c>
      <c r="D26" s="228"/>
      <c r="E26" s="67">
        <v>-4418</v>
      </c>
    </row>
    <row r="27" spans="1:5" ht="15">
      <c r="A27" s="63" t="s">
        <v>99</v>
      </c>
      <c r="B27" s="228"/>
      <c r="C27" s="230">
        <v>46</v>
      </c>
      <c r="D27" s="228"/>
      <c r="E27" s="230">
        <v>-343</v>
      </c>
    </row>
    <row r="28" spans="1:5" ht="15">
      <c r="A28" s="160" t="s">
        <v>47</v>
      </c>
      <c r="B28" s="61"/>
      <c r="C28" s="64">
        <v>-14784</v>
      </c>
      <c r="D28" s="61"/>
      <c r="E28" s="64">
        <v>-46447</v>
      </c>
    </row>
    <row r="29" spans="1:5" ht="15">
      <c r="A29" s="159" t="s">
        <v>100</v>
      </c>
      <c r="B29" s="61"/>
      <c r="C29" s="64">
        <v>14369</v>
      </c>
      <c r="D29" s="61"/>
      <c r="E29" s="64">
        <v>28022</v>
      </c>
    </row>
    <row r="30" spans="1:5" ht="15">
      <c r="A30" s="160" t="s">
        <v>101</v>
      </c>
      <c r="B30" s="61"/>
      <c r="C30" s="64">
        <v>-934</v>
      </c>
      <c r="D30" s="61"/>
      <c r="E30" s="64">
        <v>-360</v>
      </c>
    </row>
    <row r="31" spans="1:5" ht="15">
      <c r="A31" s="159" t="s">
        <v>102</v>
      </c>
      <c r="B31" s="61"/>
      <c r="C31" s="64">
        <v>663</v>
      </c>
      <c r="D31" s="61"/>
      <c r="E31" s="64">
        <v>1571</v>
      </c>
    </row>
    <row r="32" spans="1:5" ht="15">
      <c r="A32" s="63" t="s">
        <v>157</v>
      </c>
      <c r="B32" s="61"/>
      <c r="C32" s="64">
        <v>3250</v>
      </c>
      <c r="D32" s="61"/>
      <c r="E32" s="64">
        <v>3286</v>
      </c>
    </row>
    <row r="33" spans="1:5" ht="15">
      <c r="A33" s="63" t="s">
        <v>158</v>
      </c>
      <c r="B33" s="61"/>
      <c r="C33" s="64">
        <v>162</v>
      </c>
      <c r="D33" s="61"/>
      <c r="E33" s="64">
        <v>198</v>
      </c>
    </row>
    <row r="34" spans="1:5" ht="15">
      <c r="A34" s="161" t="s">
        <v>103</v>
      </c>
      <c r="B34" s="61"/>
      <c r="C34" s="229">
        <f>SUM(C20:C33)</f>
        <v>-45057</v>
      </c>
      <c r="D34" s="61"/>
      <c r="E34" s="229">
        <f>SUM(E20:E33)</f>
        <v>-45136</v>
      </c>
    </row>
    <row r="35" spans="1:5" ht="15">
      <c r="A35" s="63"/>
      <c r="B35" s="61"/>
      <c r="C35" s="62"/>
      <c r="D35" s="61"/>
      <c r="E35" s="62"/>
    </row>
    <row r="36" spans="1:5" ht="15">
      <c r="A36" s="162" t="s">
        <v>104</v>
      </c>
      <c r="B36" s="61"/>
      <c r="C36" s="68"/>
      <c r="D36" s="61"/>
      <c r="E36" s="68"/>
    </row>
    <row r="37" spans="1:5" ht="15">
      <c r="A37" s="159" t="s">
        <v>105</v>
      </c>
      <c r="B37" s="61"/>
      <c r="C37" s="64">
        <v>1353097</v>
      </c>
      <c r="D37" s="61"/>
      <c r="E37" s="64">
        <v>129267</v>
      </c>
    </row>
    <row r="38" spans="1:5" ht="15">
      <c r="A38" s="159" t="s">
        <v>106</v>
      </c>
      <c r="B38" s="61"/>
      <c r="C38" s="64">
        <v>-1355867</v>
      </c>
      <c r="D38" s="61"/>
      <c r="E38" s="64">
        <v>-125988</v>
      </c>
    </row>
    <row r="39" spans="1:5" ht="15">
      <c r="A39" s="159" t="s">
        <v>107</v>
      </c>
      <c r="B39" s="61"/>
      <c r="C39" s="64">
        <v>82676</v>
      </c>
      <c r="D39" s="61"/>
      <c r="E39" s="64">
        <v>31309</v>
      </c>
    </row>
    <row r="40" spans="1:5" ht="15">
      <c r="A40" s="159" t="s">
        <v>108</v>
      </c>
      <c r="B40" s="61"/>
      <c r="C40" s="64">
        <v>-32661</v>
      </c>
      <c r="D40" s="61"/>
      <c r="E40" s="64">
        <v>-22172</v>
      </c>
    </row>
    <row r="41" spans="1:5" ht="16.5" customHeight="1">
      <c r="A41" s="163" t="s">
        <v>109</v>
      </c>
      <c r="B41" s="61"/>
      <c r="C41" s="67">
        <v>-1019</v>
      </c>
      <c r="D41" s="228"/>
      <c r="E41" s="67">
        <v>-835</v>
      </c>
    </row>
    <row r="42" spans="1:5" s="66" customFormat="1" ht="15">
      <c r="A42" s="63" t="s">
        <v>110</v>
      </c>
      <c r="B42" s="61"/>
      <c r="C42" s="64">
        <v>-727</v>
      </c>
      <c r="D42" s="61"/>
      <c r="E42" s="64">
        <v>-442</v>
      </c>
    </row>
    <row r="43" spans="1:5" ht="15">
      <c r="A43" s="63" t="s">
        <v>115</v>
      </c>
      <c r="B43" s="61"/>
      <c r="C43" s="64">
        <v>-1466</v>
      </c>
      <c r="D43" s="61"/>
      <c r="E43" s="64">
        <v>-4811</v>
      </c>
    </row>
    <row r="44" spans="1:5" ht="15">
      <c r="A44" s="63" t="s">
        <v>142</v>
      </c>
      <c r="B44" s="61"/>
      <c r="C44" s="64">
        <v>1824</v>
      </c>
      <c r="D44" s="61"/>
      <c r="E44" s="64">
        <v>0</v>
      </c>
    </row>
    <row r="45" spans="1:5" ht="15">
      <c r="A45" s="69" t="s">
        <v>111</v>
      </c>
      <c r="B45" s="61"/>
      <c r="C45" s="64">
        <v>-2002</v>
      </c>
      <c r="D45" s="61"/>
      <c r="E45" s="64">
        <v>-1787</v>
      </c>
    </row>
    <row r="46" spans="1:5" ht="15">
      <c r="A46" s="63" t="s">
        <v>90</v>
      </c>
      <c r="B46" s="61"/>
      <c r="C46" s="64">
        <v>0</v>
      </c>
      <c r="D46" s="61"/>
      <c r="E46" s="64">
        <v>20</v>
      </c>
    </row>
    <row r="47" spans="1:5" s="71" customFormat="1" ht="15">
      <c r="A47" s="70" t="s">
        <v>112</v>
      </c>
      <c r="B47" s="61"/>
      <c r="C47" s="229">
        <f>SUM(C37:C46)</f>
        <v>43855</v>
      </c>
      <c r="D47" s="61"/>
      <c r="E47" s="229">
        <f>SUM(E37:E46)</f>
        <v>4561</v>
      </c>
    </row>
    <row r="48" spans="1:5" s="71" customFormat="1" ht="15">
      <c r="A48" s="70"/>
      <c r="B48" s="61"/>
      <c r="C48" s="231"/>
      <c r="D48" s="61"/>
      <c r="E48" s="231"/>
    </row>
    <row r="49" spans="1:5" s="71" customFormat="1" ht="15">
      <c r="A49" s="204" t="s">
        <v>145</v>
      </c>
      <c r="B49" s="61"/>
      <c r="C49" s="232">
        <v>-238</v>
      </c>
      <c r="D49" s="61"/>
      <c r="E49" s="232">
        <v>0</v>
      </c>
    </row>
    <row r="50" spans="1:5" s="71" customFormat="1" ht="15">
      <c r="A50" s="69"/>
      <c r="B50" s="61"/>
      <c r="C50" s="64"/>
      <c r="D50" s="61"/>
      <c r="E50" s="64"/>
    </row>
    <row r="51" spans="1:5" s="72" customFormat="1" ht="17.25" customHeight="1">
      <c r="A51" s="164" t="s">
        <v>113</v>
      </c>
      <c r="B51" s="61"/>
      <c r="C51" s="233">
        <f>C17+C34+C47+C49</f>
        <v>-10736</v>
      </c>
      <c r="D51" s="61"/>
      <c r="E51" s="233">
        <f>E17+E34+E47+E49</f>
        <v>-13195</v>
      </c>
    </row>
    <row r="52" spans="1:5" s="72" customFormat="1" ht="15">
      <c r="A52" s="69"/>
      <c r="B52" s="61"/>
      <c r="C52" s="62" t="s">
        <v>3</v>
      </c>
      <c r="D52" s="61"/>
      <c r="E52" s="62"/>
    </row>
    <row r="53" spans="1:5" ht="15">
      <c r="A53" s="165" t="s">
        <v>114</v>
      </c>
      <c r="B53" s="61"/>
      <c r="C53" s="64">
        <v>32235</v>
      </c>
      <c r="D53" s="61"/>
      <c r="E53" s="64">
        <v>45069</v>
      </c>
    </row>
    <row r="54" spans="1:5" ht="15">
      <c r="A54" s="69"/>
      <c r="B54" s="61"/>
      <c r="C54" s="73"/>
      <c r="D54" s="61"/>
      <c r="E54" s="73"/>
    </row>
    <row r="55" spans="1:5" ht="15.75" thickBot="1">
      <c r="A55" s="166" t="s">
        <v>163</v>
      </c>
      <c r="B55" s="61">
        <v>24</v>
      </c>
      <c r="C55" s="234">
        <f>C53+C51</f>
        <v>21499</v>
      </c>
      <c r="D55" s="61"/>
      <c r="E55" s="234">
        <f>E53+E51</f>
        <v>31874</v>
      </c>
    </row>
    <row r="56" spans="1:5" ht="16.5" thickTop="1">
      <c r="A56" s="74"/>
      <c r="B56" s="61"/>
      <c r="C56" s="75"/>
      <c r="D56" s="61"/>
      <c r="E56" s="75"/>
    </row>
    <row r="57" spans="1:5" ht="15">
      <c r="A57" s="141" t="str">
        <f>+SCI!A54</f>
        <v>The accompanying notes on pages 5 to 97 form an integral part of the consolidated interim financial statements.</v>
      </c>
      <c r="B57" s="61"/>
      <c r="C57" s="75"/>
      <c r="D57" s="61"/>
      <c r="E57" s="75"/>
    </row>
    <row r="58" spans="1:5" ht="15">
      <c r="A58" s="76"/>
      <c r="B58" s="61"/>
      <c r="C58" s="75"/>
      <c r="D58" s="61"/>
      <c r="E58" s="75"/>
    </row>
    <row r="59" spans="1:4" ht="15">
      <c r="A59" s="32" t="s">
        <v>38</v>
      </c>
      <c r="B59" s="77"/>
      <c r="D59" s="77"/>
    </row>
    <row r="60" spans="1:4" ht="15">
      <c r="A60" s="155" t="s">
        <v>7</v>
      </c>
      <c r="B60" s="77"/>
      <c r="D60" s="77"/>
    </row>
    <row r="61" spans="1:4" ht="15">
      <c r="A61" s="2"/>
      <c r="B61" s="77"/>
      <c r="D61" s="77"/>
    </row>
    <row r="62" spans="1:4" ht="15">
      <c r="A62" s="33" t="s">
        <v>8</v>
      </c>
      <c r="B62" s="77"/>
      <c r="D62" s="77"/>
    </row>
    <row r="63" spans="1:4" ht="15">
      <c r="A63" s="34" t="s">
        <v>9</v>
      </c>
      <c r="B63" s="77"/>
      <c r="D63" s="77"/>
    </row>
    <row r="64" spans="1:4" ht="15">
      <c r="A64" s="35"/>
      <c r="B64" s="77"/>
      <c r="D64" s="77"/>
    </row>
    <row r="65" spans="1:5" ht="15">
      <c r="A65" s="36" t="s">
        <v>39</v>
      </c>
      <c r="B65" s="80"/>
      <c r="C65" s="81"/>
      <c r="D65" s="80"/>
      <c r="E65" s="81"/>
    </row>
    <row r="66" ht="15">
      <c r="A66" s="37" t="s">
        <v>10</v>
      </c>
    </row>
    <row r="67" ht="15">
      <c r="A67" s="2"/>
    </row>
    <row r="68" ht="15">
      <c r="A68" s="83"/>
    </row>
    <row r="69" ht="15">
      <c r="A69" s="84"/>
    </row>
    <row r="70" ht="15">
      <c r="A70" s="85"/>
    </row>
    <row r="71" ht="15">
      <c r="A71" s="85"/>
    </row>
  </sheetData>
  <sheetProtection/>
  <mergeCells count="4">
    <mergeCell ref="A1:E1"/>
    <mergeCell ref="A2:E2"/>
    <mergeCell ref="C4:C5"/>
    <mergeCell ref="E4:E5"/>
  </mergeCells>
  <printOptions/>
  <pageMargins left="0.7" right="0.7" top="0.75" bottom="0.75" header="0.3" footer="0.3"/>
  <pageSetup blackAndWhite="1" firstPageNumber="3" useFirstPageNumber="1" fitToHeight="1" fitToWidth="1" horizontalDpi="600" verticalDpi="600" orientation="portrait" paperSize="9" scale="68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zoomScaleSheetLayoutView="85" zoomScalePageLayoutView="0" workbookViewId="0" topLeftCell="A28">
      <selection activeCell="A46" sqref="A46"/>
    </sheetView>
  </sheetViews>
  <sheetFormatPr defaultColWidth="11.421875" defaultRowHeight="12.75"/>
  <cols>
    <col min="1" max="1" width="41.421875" style="89" customWidth="1"/>
    <col min="2" max="2" width="11.140625" style="89" customWidth="1"/>
    <col min="3" max="3" width="13.8515625" style="89" customWidth="1"/>
    <col min="4" max="4" width="0.9921875" style="89" customWidth="1"/>
    <col min="5" max="5" width="13.421875" style="89" customWidth="1"/>
    <col min="6" max="6" width="0.85546875" style="89" customWidth="1"/>
    <col min="7" max="7" width="13.421875" style="89" customWidth="1"/>
    <col min="8" max="8" width="0.9921875" style="89" customWidth="1"/>
    <col min="9" max="9" width="14.8515625" style="89" customWidth="1"/>
    <col min="10" max="10" width="0.9921875" style="89" customWidth="1"/>
    <col min="11" max="11" width="16.421875" style="89" customWidth="1"/>
    <col min="12" max="12" width="0.85546875" style="89" customWidth="1"/>
    <col min="13" max="13" width="16.8515625" style="89" customWidth="1"/>
    <col min="14" max="14" width="0.85546875" style="89" customWidth="1"/>
    <col min="15" max="15" width="15.140625" style="89" customWidth="1"/>
    <col min="16" max="16" width="1.421875" style="89" customWidth="1"/>
    <col min="17" max="17" width="13.7109375" style="89" customWidth="1"/>
    <col min="18" max="18" width="1.421875" style="89" customWidth="1"/>
    <col min="19" max="19" width="17.8515625" style="90" customWidth="1"/>
    <col min="20" max="20" width="1.421875" style="89" customWidth="1"/>
    <col min="21" max="21" width="18.8515625" style="89" customWidth="1"/>
    <col min="22" max="22" width="11.421875" style="89" customWidth="1"/>
    <col min="23" max="23" width="10.8515625" style="89" customWidth="1"/>
    <col min="24" max="25" width="9.8515625" style="89" bestFit="1" customWidth="1"/>
    <col min="26" max="16384" width="11.421875" style="89" customWidth="1"/>
  </cols>
  <sheetData>
    <row r="1" spans="1:21" ht="18" customHeight="1">
      <c r="A1" s="146" t="s">
        <v>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87"/>
      <c r="S1" s="88"/>
      <c r="T1" s="87"/>
      <c r="U1" s="87"/>
    </row>
    <row r="2" spans="1:17" ht="18" customHeight="1">
      <c r="A2" s="266" t="s">
        <v>141</v>
      </c>
      <c r="B2" s="266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21" ht="18" customHeight="1">
      <c r="A3" s="4" t="s">
        <v>153</v>
      </c>
      <c r="B3" s="54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U3" s="91"/>
    </row>
    <row r="4" spans="1:21" ht="41.25" customHeight="1">
      <c r="A4" s="54"/>
      <c r="B4" s="54"/>
      <c r="C4" s="272" t="s">
        <v>116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S4" s="168" t="s">
        <v>125</v>
      </c>
      <c r="U4" s="168" t="s">
        <v>126</v>
      </c>
    </row>
    <row r="5" spans="1:21" s="97" customFormat="1" ht="15" customHeight="1">
      <c r="A5" s="270"/>
      <c r="B5" s="92"/>
      <c r="C5" s="268" t="s">
        <v>117</v>
      </c>
      <c r="D5" s="93"/>
      <c r="E5" s="268" t="s">
        <v>118</v>
      </c>
      <c r="F5" s="93"/>
      <c r="G5" s="268" t="s">
        <v>119</v>
      </c>
      <c r="H5" s="93"/>
      <c r="I5" s="268" t="s">
        <v>120</v>
      </c>
      <c r="J5" s="94"/>
      <c r="K5" s="268" t="s">
        <v>121</v>
      </c>
      <c r="L5" s="94"/>
      <c r="M5" s="274" t="s">
        <v>122</v>
      </c>
      <c r="N5" s="93"/>
      <c r="O5" s="268" t="s">
        <v>123</v>
      </c>
      <c r="P5" s="93"/>
      <c r="Q5" s="268" t="s">
        <v>124</v>
      </c>
      <c r="R5" s="95"/>
      <c r="S5" s="96"/>
      <c r="T5" s="95"/>
      <c r="U5" s="95"/>
    </row>
    <row r="6" spans="1:21" s="104" customFormat="1" ht="96" customHeight="1">
      <c r="A6" s="271"/>
      <c r="B6" s="98" t="s">
        <v>12</v>
      </c>
      <c r="C6" s="269"/>
      <c r="D6" s="99"/>
      <c r="E6" s="269"/>
      <c r="F6" s="99"/>
      <c r="G6" s="269"/>
      <c r="H6" s="99"/>
      <c r="I6" s="269"/>
      <c r="J6" s="100"/>
      <c r="K6" s="269"/>
      <c r="L6" s="100"/>
      <c r="M6" s="275"/>
      <c r="N6" s="99"/>
      <c r="O6" s="269"/>
      <c r="P6" s="99"/>
      <c r="Q6" s="269"/>
      <c r="R6" s="101"/>
      <c r="S6" s="102"/>
      <c r="T6" s="103"/>
      <c r="U6" s="103"/>
    </row>
    <row r="7" spans="1:21" s="109" customFormat="1" ht="15">
      <c r="A7" s="105"/>
      <c r="B7" s="105"/>
      <c r="C7" s="106" t="s">
        <v>2</v>
      </c>
      <c r="D7" s="106"/>
      <c r="E7" s="106" t="s">
        <v>2</v>
      </c>
      <c r="F7" s="106"/>
      <c r="G7" s="106" t="s">
        <v>2</v>
      </c>
      <c r="H7" s="106"/>
      <c r="I7" s="106" t="s">
        <v>2</v>
      </c>
      <c r="J7" s="106"/>
      <c r="K7" s="106" t="s">
        <v>2</v>
      </c>
      <c r="L7" s="106"/>
      <c r="M7" s="106" t="s">
        <v>2</v>
      </c>
      <c r="N7" s="106"/>
      <c r="O7" s="106" t="s">
        <v>2</v>
      </c>
      <c r="P7" s="106"/>
      <c r="Q7" s="106" t="s">
        <v>2</v>
      </c>
      <c r="R7" s="107"/>
      <c r="S7" s="108" t="s">
        <v>2</v>
      </c>
      <c r="T7" s="106"/>
      <c r="U7" s="106" t="s">
        <v>2</v>
      </c>
    </row>
    <row r="8" spans="1:19" s="104" customFormat="1" ht="12" customHeight="1">
      <c r="A8" s="110"/>
      <c r="B8" s="110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34"/>
      <c r="P8" s="111"/>
      <c r="Q8" s="111"/>
      <c r="S8" s="112"/>
    </row>
    <row r="9" spans="1:25" s="118" customFormat="1" ht="14.25">
      <c r="A9" s="113" t="s">
        <v>127</v>
      </c>
      <c r="B9" s="114"/>
      <c r="C9" s="235">
        <v>132000</v>
      </c>
      <c r="D9" s="236"/>
      <c r="E9" s="235">
        <v>-4643</v>
      </c>
      <c r="F9" s="236"/>
      <c r="G9" s="235">
        <v>17788</v>
      </c>
      <c r="H9" s="236"/>
      <c r="I9" s="235">
        <v>24267</v>
      </c>
      <c r="J9" s="237"/>
      <c r="K9" s="235">
        <v>-354</v>
      </c>
      <c r="L9" s="237"/>
      <c r="M9" s="235">
        <v>-2427</v>
      </c>
      <c r="N9" s="236"/>
      <c r="O9" s="235">
        <v>131601</v>
      </c>
      <c r="P9" s="236"/>
      <c r="Q9" s="235">
        <v>298232</v>
      </c>
      <c r="R9" s="238"/>
      <c r="S9" s="235">
        <v>49047</v>
      </c>
      <c r="T9" s="239"/>
      <c r="U9" s="235">
        <v>347279</v>
      </c>
      <c r="V9" s="117"/>
      <c r="W9" s="117"/>
      <c r="X9" s="117"/>
      <c r="Y9" s="117"/>
    </row>
    <row r="10" spans="1:21" s="118" customFormat="1" ht="14.25">
      <c r="A10" s="113"/>
      <c r="B10" s="119"/>
      <c r="C10" s="237"/>
      <c r="D10" s="236"/>
      <c r="E10" s="236"/>
      <c r="F10" s="236"/>
      <c r="G10" s="237"/>
      <c r="H10" s="236"/>
      <c r="I10" s="237"/>
      <c r="J10" s="237"/>
      <c r="K10" s="237"/>
      <c r="L10" s="237"/>
      <c r="M10" s="237"/>
      <c r="N10" s="236"/>
      <c r="O10" s="237"/>
      <c r="P10" s="236"/>
      <c r="Q10" s="237"/>
      <c r="R10" s="238"/>
      <c r="S10" s="238"/>
      <c r="T10" s="239"/>
      <c r="U10" s="239"/>
    </row>
    <row r="11" spans="1:25" s="118" customFormat="1" ht="15">
      <c r="A11" s="120" t="s">
        <v>128</v>
      </c>
      <c r="B11" s="119"/>
      <c r="C11" s="241">
        <v>0</v>
      </c>
      <c r="D11" s="236"/>
      <c r="E11" s="236">
        <v>-6820</v>
      </c>
      <c r="F11" s="236"/>
      <c r="G11" s="237">
        <v>0</v>
      </c>
      <c r="H11" s="236"/>
      <c r="I11" s="237">
        <v>0</v>
      </c>
      <c r="J11" s="237"/>
      <c r="K11" s="237">
        <v>0</v>
      </c>
      <c r="L11" s="237"/>
      <c r="M11" s="237">
        <v>0</v>
      </c>
      <c r="N11" s="236"/>
      <c r="O11" s="236">
        <v>75</v>
      </c>
      <c r="P11" s="236"/>
      <c r="Q11" s="241">
        <f>SUM(C11:O11)</f>
        <v>-6745</v>
      </c>
      <c r="R11" s="238"/>
      <c r="S11" s="242">
        <v>0</v>
      </c>
      <c r="T11" s="239"/>
      <c r="U11" s="243">
        <f>Q11+S11</f>
        <v>-6745</v>
      </c>
      <c r="W11" s="117"/>
      <c r="X11" s="117"/>
      <c r="Y11" s="117"/>
    </row>
    <row r="12" spans="1:25" s="118" customFormat="1" ht="15.75" customHeight="1">
      <c r="A12" s="120"/>
      <c r="B12" s="119"/>
      <c r="C12" s="241"/>
      <c r="D12" s="236"/>
      <c r="E12" s="236"/>
      <c r="F12" s="236"/>
      <c r="G12" s="237"/>
      <c r="H12" s="236"/>
      <c r="I12" s="237"/>
      <c r="J12" s="237"/>
      <c r="K12" s="237"/>
      <c r="L12" s="237"/>
      <c r="M12" s="237"/>
      <c r="N12" s="236"/>
      <c r="O12" s="237"/>
      <c r="P12" s="236"/>
      <c r="Q12" s="241"/>
      <c r="R12" s="238"/>
      <c r="S12" s="242"/>
      <c r="T12" s="239"/>
      <c r="U12" s="244"/>
      <c r="W12" s="117"/>
      <c r="X12" s="117"/>
      <c r="Y12" s="117"/>
    </row>
    <row r="13" spans="1:21" s="118" customFormat="1" ht="15">
      <c r="A13" s="121" t="s">
        <v>132</v>
      </c>
      <c r="B13" s="119"/>
      <c r="C13" s="242"/>
      <c r="D13" s="236"/>
      <c r="E13" s="236"/>
      <c r="F13" s="236"/>
      <c r="G13" s="237"/>
      <c r="H13" s="236"/>
      <c r="I13" s="237"/>
      <c r="J13" s="237"/>
      <c r="K13" s="237"/>
      <c r="L13" s="237"/>
      <c r="M13" s="237"/>
      <c r="N13" s="236"/>
      <c r="O13" s="237"/>
      <c r="P13" s="236"/>
      <c r="Q13" s="241"/>
      <c r="R13" s="238"/>
      <c r="S13" s="244"/>
      <c r="T13" s="239"/>
      <c r="U13" s="243"/>
    </row>
    <row r="14" spans="1:21" s="118" customFormat="1" ht="15">
      <c r="A14" s="122" t="s">
        <v>134</v>
      </c>
      <c r="B14" s="119"/>
      <c r="C14" s="245">
        <v>0</v>
      </c>
      <c r="D14" s="236"/>
      <c r="E14" s="245">
        <v>0</v>
      </c>
      <c r="F14" s="236"/>
      <c r="G14" s="236">
        <v>4067</v>
      </c>
      <c r="H14" s="236"/>
      <c r="I14" s="237">
        <v>0</v>
      </c>
      <c r="J14" s="237"/>
      <c r="K14" s="237">
        <v>0</v>
      </c>
      <c r="L14" s="237"/>
      <c r="M14" s="237">
        <v>0</v>
      </c>
      <c r="N14" s="236"/>
      <c r="O14" s="236">
        <v>-4067</v>
      </c>
      <c r="P14" s="236"/>
      <c r="Q14" s="241">
        <f>SUM(C14:O14)</f>
        <v>0</v>
      </c>
      <c r="R14" s="246"/>
      <c r="S14" s="247">
        <v>0</v>
      </c>
      <c r="T14" s="248"/>
      <c r="U14" s="243">
        <f>Q14+S14</f>
        <v>0</v>
      </c>
    </row>
    <row r="15" spans="1:25" s="118" customFormat="1" ht="15.75" customHeight="1">
      <c r="A15" s="122" t="s">
        <v>133</v>
      </c>
      <c r="B15" s="119"/>
      <c r="C15" s="245">
        <v>0</v>
      </c>
      <c r="D15" s="236"/>
      <c r="E15" s="245">
        <v>0</v>
      </c>
      <c r="F15" s="236"/>
      <c r="G15" s="236">
        <v>0</v>
      </c>
      <c r="H15" s="236"/>
      <c r="I15" s="237">
        <v>0</v>
      </c>
      <c r="J15" s="237"/>
      <c r="K15" s="237">
        <v>0</v>
      </c>
      <c r="L15" s="237"/>
      <c r="M15" s="237">
        <v>0</v>
      </c>
      <c r="N15" s="236"/>
      <c r="O15" s="236">
        <v>-11081</v>
      </c>
      <c r="P15" s="236"/>
      <c r="Q15" s="241">
        <f>SUM(C15:O15)</f>
        <v>-11081</v>
      </c>
      <c r="R15" s="246"/>
      <c r="S15" s="247">
        <v>0</v>
      </c>
      <c r="T15" s="248"/>
      <c r="U15" s="243">
        <f>Q15+S15</f>
        <v>-11081</v>
      </c>
      <c r="W15" s="117"/>
      <c r="X15" s="117"/>
      <c r="Y15" s="117"/>
    </row>
    <row r="16" spans="1:21" s="123" customFormat="1" ht="18.75" customHeight="1">
      <c r="A16" s="122"/>
      <c r="B16" s="119"/>
      <c r="C16" s="245"/>
      <c r="D16" s="236"/>
      <c r="E16" s="245"/>
      <c r="F16" s="236"/>
      <c r="G16" s="237"/>
      <c r="H16" s="236"/>
      <c r="I16" s="237"/>
      <c r="J16" s="237"/>
      <c r="K16" s="237"/>
      <c r="L16" s="237"/>
      <c r="M16" s="237"/>
      <c r="N16" s="236"/>
      <c r="O16" s="237"/>
      <c r="P16" s="236"/>
      <c r="Q16" s="241"/>
      <c r="R16" s="246"/>
      <c r="S16" s="247"/>
      <c r="T16" s="248"/>
      <c r="U16" s="249"/>
    </row>
    <row r="17" spans="1:21" s="118" customFormat="1" ht="15">
      <c r="A17" s="170" t="s">
        <v>135</v>
      </c>
      <c r="B17" s="119"/>
      <c r="C17" s="241">
        <v>0</v>
      </c>
      <c r="D17" s="236"/>
      <c r="E17" s="241">
        <v>0</v>
      </c>
      <c r="F17" s="236"/>
      <c r="G17" s="241">
        <v>0</v>
      </c>
      <c r="H17" s="236"/>
      <c r="I17" s="241">
        <v>0</v>
      </c>
      <c r="J17" s="237"/>
      <c r="K17" s="241">
        <v>0</v>
      </c>
      <c r="L17" s="237"/>
      <c r="M17" s="241">
        <v>0</v>
      </c>
      <c r="N17" s="236"/>
      <c r="O17" s="241">
        <v>-573</v>
      </c>
      <c r="P17" s="236"/>
      <c r="Q17" s="241">
        <f aca="true" t="shared" si="0" ref="Q17:Q23">SUM(C17:O17)</f>
        <v>-573</v>
      </c>
      <c r="R17" s="238"/>
      <c r="S17" s="241">
        <f>SUM(S18:S21)</f>
        <v>-5635</v>
      </c>
      <c r="T17" s="239"/>
      <c r="U17" s="243">
        <f>Q17+S17</f>
        <v>-6208</v>
      </c>
    </row>
    <row r="18" spans="1:21" s="118" customFormat="1" ht="15">
      <c r="A18" s="122" t="s">
        <v>138</v>
      </c>
      <c r="B18" s="142"/>
      <c r="C18" s="245">
        <v>0</v>
      </c>
      <c r="D18" s="250"/>
      <c r="E18" s="245">
        <v>0</v>
      </c>
      <c r="F18" s="250"/>
      <c r="G18" s="245">
        <v>0</v>
      </c>
      <c r="H18" s="250"/>
      <c r="I18" s="245">
        <v>0</v>
      </c>
      <c r="J18" s="251"/>
      <c r="K18" s="245">
        <v>0</v>
      </c>
      <c r="L18" s="251"/>
      <c r="M18" s="245">
        <v>0</v>
      </c>
      <c r="N18" s="250"/>
      <c r="O18" s="245">
        <v>0</v>
      </c>
      <c r="P18" s="250"/>
      <c r="Q18" s="241">
        <f t="shared" si="0"/>
        <v>0</v>
      </c>
      <c r="R18" s="246"/>
      <c r="S18" s="245">
        <v>-2896</v>
      </c>
      <c r="T18" s="248"/>
      <c r="U18" s="243">
        <f>Q18+S18</f>
        <v>-2896</v>
      </c>
    </row>
    <row r="19" spans="1:21" s="118" customFormat="1" ht="15">
      <c r="A19" s="122" t="s">
        <v>139</v>
      </c>
      <c r="B19" s="142"/>
      <c r="C19" s="245">
        <v>0</v>
      </c>
      <c r="D19" s="250"/>
      <c r="E19" s="245">
        <v>0</v>
      </c>
      <c r="F19" s="250"/>
      <c r="G19" s="245">
        <v>0</v>
      </c>
      <c r="H19" s="250"/>
      <c r="I19" s="245">
        <v>0</v>
      </c>
      <c r="J19" s="251"/>
      <c r="K19" s="245">
        <v>0</v>
      </c>
      <c r="L19" s="251"/>
      <c r="M19" s="245">
        <v>0</v>
      </c>
      <c r="N19" s="250"/>
      <c r="O19" s="245">
        <v>-278</v>
      </c>
      <c r="P19" s="250"/>
      <c r="Q19" s="241">
        <f t="shared" si="0"/>
        <v>-278</v>
      </c>
      <c r="R19" s="246"/>
      <c r="S19" s="245">
        <v>-2558</v>
      </c>
      <c r="T19" s="248"/>
      <c r="U19" s="243">
        <f>Q19+S19</f>
        <v>-2836</v>
      </c>
    </row>
    <row r="20" spans="1:21" s="118" customFormat="1" ht="17.25" customHeight="1">
      <c r="A20" s="122" t="s">
        <v>136</v>
      </c>
      <c r="B20" s="142"/>
      <c r="C20" s="245">
        <v>0</v>
      </c>
      <c r="D20" s="250"/>
      <c r="E20" s="245">
        <v>0</v>
      </c>
      <c r="F20" s="250"/>
      <c r="G20" s="245">
        <v>0</v>
      </c>
      <c r="H20" s="250"/>
      <c r="I20" s="245">
        <v>0</v>
      </c>
      <c r="J20" s="251"/>
      <c r="K20" s="245">
        <v>0</v>
      </c>
      <c r="L20" s="251"/>
      <c r="M20" s="245">
        <v>0</v>
      </c>
      <c r="N20" s="250"/>
      <c r="O20" s="245">
        <v>-341</v>
      </c>
      <c r="P20" s="250"/>
      <c r="Q20" s="241">
        <f t="shared" si="0"/>
        <v>-341</v>
      </c>
      <c r="R20" s="246"/>
      <c r="S20" s="247">
        <v>-925</v>
      </c>
      <c r="T20" s="248"/>
      <c r="U20" s="243">
        <f>Q20+S20</f>
        <v>-1266</v>
      </c>
    </row>
    <row r="21" spans="1:21" s="118" customFormat="1" ht="15.75" customHeight="1">
      <c r="A21" s="122" t="s">
        <v>137</v>
      </c>
      <c r="B21" s="142"/>
      <c r="C21" s="245">
        <v>0</v>
      </c>
      <c r="D21" s="250"/>
      <c r="E21" s="245">
        <v>0</v>
      </c>
      <c r="F21" s="250"/>
      <c r="G21" s="245">
        <v>0</v>
      </c>
      <c r="H21" s="250"/>
      <c r="I21" s="245">
        <v>0</v>
      </c>
      <c r="J21" s="251"/>
      <c r="K21" s="245">
        <v>0</v>
      </c>
      <c r="L21" s="251"/>
      <c r="M21" s="245">
        <v>0</v>
      </c>
      <c r="N21" s="250"/>
      <c r="O21" s="245">
        <v>46</v>
      </c>
      <c r="P21" s="250"/>
      <c r="Q21" s="241">
        <f t="shared" si="0"/>
        <v>46</v>
      </c>
      <c r="R21" s="246"/>
      <c r="S21" s="247">
        <v>744</v>
      </c>
      <c r="T21" s="248"/>
      <c r="U21" s="243">
        <f>Q21+S21</f>
        <v>790</v>
      </c>
    </row>
    <row r="22" spans="1:22" s="118" customFormat="1" ht="15">
      <c r="A22" s="122"/>
      <c r="B22" s="119"/>
      <c r="C22" s="245"/>
      <c r="D22" s="236"/>
      <c r="E22" s="245"/>
      <c r="F22" s="236"/>
      <c r="G22" s="245"/>
      <c r="H22" s="236"/>
      <c r="I22" s="237"/>
      <c r="J22" s="237"/>
      <c r="K22" s="237"/>
      <c r="L22" s="237"/>
      <c r="M22" s="237"/>
      <c r="N22" s="236"/>
      <c r="O22" s="237"/>
      <c r="P22" s="236"/>
      <c r="Q22" s="245">
        <f t="shared" si="0"/>
        <v>0</v>
      </c>
      <c r="R22" s="246"/>
      <c r="S22" s="247"/>
      <c r="T22" s="248"/>
      <c r="U22" s="249"/>
      <c r="V22" s="140"/>
    </row>
    <row r="23" spans="1:21" s="118" customFormat="1" ht="18.75" customHeight="1">
      <c r="A23" s="120" t="s">
        <v>130</v>
      </c>
      <c r="B23" s="119"/>
      <c r="C23" s="241">
        <v>0</v>
      </c>
      <c r="D23" s="236"/>
      <c r="E23" s="241">
        <v>0</v>
      </c>
      <c r="F23" s="236"/>
      <c r="G23" s="241">
        <v>0</v>
      </c>
      <c r="H23" s="236"/>
      <c r="I23" s="236">
        <v>2501</v>
      </c>
      <c r="J23" s="237"/>
      <c r="K23" s="236">
        <v>289</v>
      </c>
      <c r="L23" s="237"/>
      <c r="M23" s="236">
        <v>-1028</v>
      </c>
      <c r="N23" s="236"/>
      <c r="O23" s="236">
        <v>38404</v>
      </c>
      <c r="P23" s="236"/>
      <c r="Q23" s="241">
        <f t="shared" si="0"/>
        <v>40166</v>
      </c>
      <c r="R23" s="238"/>
      <c r="S23" s="242">
        <v>2401</v>
      </c>
      <c r="T23" s="239"/>
      <c r="U23" s="243">
        <f>Q23+S23</f>
        <v>42567</v>
      </c>
    </row>
    <row r="24" spans="1:22" s="118" customFormat="1" ht="15">
      <c r="A24" s="124"/>
      <c r="B24" s="119"/>
      <c r="C24" s="241"/>
      <c r="D24" s="236"/>
      <c r="E24" s="241"/>
      <c r="F24" s="236"/>
      <c r="G24" s="241"/>
      <c r="H24" s="236"/>
      <c r="I24" s="236"/>
      <c r="J24" s="237"/>
      <c r="K24" s="237"/>
      <c r="L24" s="237"/>
      <c r="M24" s="237"/>
      <c r="N24" s="236"/>
      <c r="O24" s="237"/>
      <c r="P24" s="236"/>
      <c r="Q24" s="241"/>
      <c r="R24" s="238"/>
      <c r="S24" s="242"/>
      <c r="T24" s="239"/>
      <c r="U24" s="243"/>
      <c r="V24" s="123"/>
    </row>
    <row r="25" spans="1:21" s="118" customFormat="1" ht="18.75" customHeight="1">
      <c r="A25" s="124" t="s">
        <v>129</v>
      </c>
      <c r="B25" s="119"/>
      <c r="C25" s="241">
        <v>0</v>
      </c>
      <c r="D25" s="236"/>
      <c r="E25" s="241">
        <v>0</v>
      </c>
      <c r="F25" s="236"/>
      <c r="G25" s="241">
        <v>0</v>
      </c>
      <c r="H25" s="236"/>
      <c r="I25" s="236">
        <v>-106</v>
      </c>
      <c r="J25" s="237"/>
      <c r="K25" s="237">
        <v>0</v>
      </c>
      <c r="L25" s="237"/>
      <c r="M25" s="237">
        <v>0</v>
      </c>
      <c r="N25" s="236"/>
      <c r="O25" s="236">
        <v>106</v>
      </c>
      <c r="P25" s="236"/>
      <c r="Q25" s="241">
        <f>SUM(C25:O25)</f>
        <v>0</v>
      </c>
      <c r="R25" s="238"/>
      <c r="S25" s="242">
        <v>0</v>
      </c>
      <c r="T25" s="239"/>
      <c r="U25" s="243">
        <f>Q25+S25</f>
        <v>0</v>
      </c>
    </row>
    <row r="26" spans="1:21" s="118" customFormat="1" ht="15" thickBot="1">
      <c r="A26" s="113" t="s">
        <v>131</v>
      </c>
      <c r="B26" s="125">
        <v>25</v>
      </c>
      <c r="C26" s="252">
        <f>C9+C11+C14+C15+C17+C23+C25</f>
        <v>132000</v>
      </c>
      <c r="D26" s="236">
        <f>'[2]IS 2010'!$AW$28</f>
        <v>-965</v>
      </c>
      <c r="E26" s="252">
        <f>E9+E11+E14+E15+E17+E23+E25</f>
        <v>-11463</v>
      </c>
      <c r="F26" s="236"/>
      <c r="G26" s="252">
        <f>G9+G11+G14+G15+G17+G23+G25</f>
        <v>21855</v>
      </c>
      <c r="H26" s="236"/>
      <c r="I26" s="252">
        <f>I9+I11+I14+I15+I17+I23+I25</f>
        <v>26662</v>
      </c>
      <c r="J26" s="237"/>
      <c r="K26" s="252">
        <f>K9+K11+K14+K15+K17+K23+K25</f>
        <v>-65</v>
      </c>
      <c r="L26" s="237"/>
      <c r="M26" s="252">
        <f>M9+M11+M14+M15+M17+M23+M25</f>
        <v>-3455</v>
      </c>
      <c r="N26" s="236"/>
      <c r="O26" s="252">
        <f>O9+O11+O14+O15+O17+O23+O25</f>
        <v>154465</v>
      </c>
      <c r="P26" s="236"/>
      <c r="Q26" s="252">
        <f>Q9+Q11+Q14+Q15+Q17+Q23+Q25</f>
        <v>319999</v>
      </c>
      <c r="R26" s="238"/>
      <c r="S26" s="252">
        <f>S9+S11+S14+S15+S17+S23+S25</f>
        <v>45813</v>
      </c>
      <c r="T26" s="239"/>
      <c r="U26" s="252">
        <f>U9+U11+U14+U15+U17+U23+U25</f>
        <v>365812</v>
      </c>
    </row>
    <row r="27" spans="1:21" s="118" customFormat="1" ht="15" thickTop="1">
      <c r="A27" s="113"/>
      <c r="B27" s="119"/>
      <c r="C27" s="237"/>
      <c r="D27" s="236"/>
      <c r="E27" s="236"/>
      <c r="F27" s="236"/>
      <c r="G27" s="237"/>
      <c r="H27" s="236"/>
      <c r="I27" s="237"/>
      <c r="J27" s="237"/>
      <c r="K27" s="237"/>
      <c r="L27" s="237"/>
      <c r="M27" s="237"/>
      <c r="N27" s="236"/>
      <c r="O27" s="237"/>
      <c r="P27" s="236"/>
      <c r="Q27" s="237"/>
      <c r="R27" s="238"/>
      <c r="S27" s="238"/>
      <c r="T27" s="239"/>
      <c r="U27" s="240"/>
    </row>
    <row r="28" spans="1:21" s="118" customFormat="1" ht="18.75" customHeight="1">
      <c r="A28" s="169" t="s">
        <v>140</v>
      </c>
      <c r="B28" s="119"/>
      <c r="C28" s="237"/>
      <c r="D28" s="236"/>
      <c r="E28" s="236"/>
      <c r="F28" s="236"/>
      <c r="G28" s="237"/>
      <c r="H28" s="236"/>
      <c r="I28" s="237"/>
      <c r="J28" s="237"/>
      <c r="K28" s="237"/>
      <c r="L28" s="237"/>
      <c r="M28" s="237"/>
      <c r="N28" s="236"/>
      <c r="O28" s="237"/>
      <c r="P28" s="236"/>
      <c r="Q28" s="237"/>
      <c r="R28" s="238"/>
      <c r="S28" s="238"/>
      <c r="T28" s="239"/>
      <c r="U28" s="240"/>
    </row>
    <row r="29" spans="1:21" s="118" customFormat="1" ht="15">
      <c r="A29" s="120" t="s">
        <v>128</v>
      </c>
      <c r="B29" s="119"/>
      <c r="C29" s="241">
        <v>0</v>
      </c>
      <c r="D29" s="236"/>
      <c r="E29" s="236">
        <v>-1473</v>
      </c>
      <c r="F29" s="236"/>
      <c r="G29" s="237">
        <v>0</v>
      </c>
      <c r="H29" s="236"/>
      <c r="I29" s="237">
        <v>0</v>
      </c>
      <c r="J29" s="237"/>
      <c r="K29" s="237">
        <v>0</v>
      </c>
      <c r="L29" s="237"/>
      <c r="M29" s="237">
        <v>0</v>
      </c>
      <c r="N29" s="236"/>
      <c r="O29" s="236"/>
      <c r="P29" s="236"/>
      <c r="Q29" s="241">
        <f>SUM(C29:O29)</f>
        <v>-1473</v>
      </c>
      <c r="R29" s="238"/>
      <c r="S29" s="242">
        <v>0</v>
      </c>
      <c r="T29" s="239"/>
      <c r="U29" s="243">
        <f>Q29+S29</f>
        <v>-1473</v>
      </c>
    </row>
    <row r="30" spans="1:21" s="118" customFormat="1" ht="6" customHeight="1">
      <c r="A30" s="120"/>
      <c r="B30" s="119"/>
      <c r="C30" s="241"/>
      <c r="D30" s="236"/>
      <c r="E30" s="236"/>
      <c r="F30" s="236"/>
      <c r="G30" s="237"/>
      <c r="H30" s="236"/>
      <c r="I30" s="237"/>
      <c r="J30" s="237"/>
      <c r="K30" s="237"/>
      <c r="L30" s="237"/>
      <c r="M30" s="237"/>
      <c r="N30" s="236"/>
      <c r="O30" s="237"/>
      <c r="P30" s="236"/>
      <c r="Q30" s="241"/>
      <c r="R30" s="238"/>
      <c r="S30" s="242"/>
      <c r="T30" s="239"/>
      <c r="U30" s="244"/>
    </row>
    <row r="31" spans="1:21" s="118" customFormat="1" ht="15">
      <c r="A31" s="121" t="s">
        <v>132</v>
      </c>
      <c r="B31" s="119"/>
      <c r="C31" s="242"/>
      <c r="D31" s="236"/>
      <c r="E31" s="236"/>
      <c r="F31" s="236"/>
      <c r="G31" s="237">
        <f>G32</f>
        <v>4079</v>
      </c>
      <c r="H31" s="236"/>
      <c r="I31" s="237"/>
      <c r="J31" s="237"/>
      <c r="K31" s="237"/>
      <c r="L31" s="237"/>
      <c r="M31" s="237"/>
      <c r="N31" s="236"/>
      <c r="O31" s="237">
        <f>O32+O33</f>
        <v>-13099</v>
      </c>
      <c r="P31" s="236"/>
      <c r="Q31" s="241">
        <f>Q32+Q33</f>
        <v>-9020</v>
      </c>
      <c r="R31" s="238"/>
      <c r="S31" s="244"/>
      <c r="T31" s="239"/>
      <c r="U31" s="243"/>
    </row>
    <row r="32" spans="1:21" s="118" customFormat="1" ht="15">
      <c r="A32" s="122" t="s">
        <v>134</v>
      </c>
      <c r="B32" s="119"/>
      <c r="C32" s="245">
        <v>0</v>
      </c>
      <c r="D32" s="236"/>
      <c r="E32" s="245">
        <v>0</v>
      </c>
      <c r="F32" s="236"/>
      <c r="G32" s="236">
        <v>4079</v>
      </c>
      <c r="H32" s="236"/>
      <c r="I32" s="237">
        <v>0</v>
      </c>
      <c r="J32" s="237"/>
      <c r="K32" s="237">
        <v>0</v>
      </c>
      <c r="L32" s="237"/>
      <c r="M32" s="237">
        <v>0</v>
      </c>
      <c r="N32" s="236"/>
      <c r="O32" s="236">
        <f>-G32</f>
        <v>-4079</v>
      </c>
      <c r="P32" s="236"/>
      <c r="Q32" s="241">
        <f>SUM(C32:O32)</f>
        <v>0</v>
      </c>
      <c r="R32" s="246"/>
      <c r="S32" s="247">
        <v>0</v>
      </c>
      <c r="T32" s="248"/>
      <c r="U32" s="243">
        <f>Q32+S32</f>
        <v>0</v>
      </c>
    </row>
    <row r="33" spans="1:21" s="118" customFormat="1" ht="15">
      <c r="A33" s="122" t="s">
        <v>133</v>
      </c>
      <c r="B33" s="119"/>
      <c r="C33" s="245">
        <v>0</v>
      </c>
      <c r="D33" s="236"/>
      <c r="E33" s="245">
        <v>0</v>
      </c>
      <c r="F33" s="236"/>
      <c r="G33" s="236">
        <v>0</v>
      </c>
      <c r="H33" s="236"/>
      <c r="I33" s="237">
        <v>0</v>
      </c>
      <c r="J33" s="237"/>
      <c r="K33" s="237">
        <v>0</v>
      </c>
      <c r="L33" s="237"/>
      <c r="M33" s="237">
        <v>0</v>
      </c>
      <c r="N33" s="236"/>
      <c r="O33" s="236">
        <v>-9020</v>
      </c>
      <c r="P33" s="236"/>
      <c r="Q33" s="241">
        <f>SUM(C33:O33)</f>
        <v>-9020</v>
      </c>
      <c r="R33" s="246"/>
      <c r="S33" s="247">
        <v>0</v>
      </c>
      <c r="T33" s="248"/>
      <c r="U33" s="243">
        <f>Q33+S33</f>
        <v>-9020</v>
      </c>
    </row>
    <row r="34" spans="1:21" s="118" customFormat="1" ht="9.75" customHeight="1">
      <c r="A34" s="122"/>
      <c r="B34" s="119"/>
      <c r="C34" s="245"/>
      <c r="D34" s="236"/>
      <c r="E34" s="245"/>
      <c r="F34" s="236"/>
      <c r="G34" s="237"/>
      <c r="H34" s="236"/>
      <c r="I34" s="237"/>
      <c r="J34" s="237"/>
      <c r="K34" s="237"/>
      <c r="L34" s="237"/>
      <c r="M34" s="237"/>
      <c r="N34" s="236"/>
      <c r="O34" s="237"/>
      <c r="P34" s="236"/>
      <c r="Q34" s="241"/>
      <c r="R34" s="246"/>
      <c r="S34" s="247"/>
      <c r="T34" s="248"/>
      <c r="U34" s="249"/>
    </row>
    <row r="35" spans="1:21" s="118" customFormat="1" ht="14.25" customHeight="1">
      <c r="A35" s="170" t="s">
        <v>135</v>
      </c>
      <c r="B35" s="119"/>
      <c r="C35" s="241">
        <v>0</v>
      </c>
      <c r="D35" s="236"/>
      <c r="E35" s="241">
        <v>0</v>
      </c>
      <c r="F35" s="236"/>
      <c r="G35" s="241">
        <v>0</v>
      </c>
      <c r="H35" s="236"/>
      <c r="I35" s="241">
        <v>0</v>
      </c>
      <c r="J35" s="237"/>
      <c r="K35" s="241">
        <v>0</v>
      </c>
      <c r="L35" s="237"/>
      <c r="M35" s="241">
        <v>0</v>
      </c>
      <c r="N35" s="236"/>
      <c r="O35" s="241">
        <f>SUM(O36:O40)</f>
        <v>-152</v>
      </c>
      <c r="P35" s="236"/>
      <c r="Q35" s="241">
        <f aca="true" t="shared" si="1" ref="Q35:Q42">SUM(C35:O35)</f>
        <v>-152</v>
      </c>
      <c r="R35" s="238"/>
      <c r="S35" s="241">
        <f>SUM(S36:S40)</f>
        <v>-2914</v>
      </c>
      <c r="T35" s="239"/>
      <c r="U35" s="243">
        <f aca="true" t="shared" si="2" ref="U35:U40">Q35+S35</f>
        <v>-3066</v>
      </c>
    </row>
    <row r="36" spans="1:21" s="118" customFormat="1" ht="15">
      <c r="A36" s="122" t="s">
        <v>138</v>
      </c>
      <c r="B36" s="142"/>
      <c r="C36" s="245">
        <v>0</v>
      </c>
      <c r="D36" s="250"/>
      <c r="E36" s="245">
        <v>0</v>
      </c>
      <c r="F36" s="250"/>
      <c r="G36" s="245">
        <v>0</v>
      </c>
      <c r="H36" s="250"/>
      <c r="I36" s="245">
        <v>0</v>
      </c>
      <c r="J36" s="251"/>
      <c r="K36" s="245">
        <v>0</v>
      </c>
      <c r="L36" s="251"/>
      <c r="M36" s="245">
        <v>0</v>
      </c>
      <c r="N36" s="250"/>
      <c r="O36" s="245">
        <v>0</v>
      </c>
      <c r="P36" s="250"/>
      <c r="Q36" s="241">
        <f t="shared" si="1"/>
        <v>0</v>
      </c>
      <c r="R36" s="246"/>
      <c r="S36" s="245">
        <v>50</v>
      </c>
      <c r="T36" s="248"/>
      <c r="U36" s="243">
        <f t="shared" si="2"/>
        <v>50</v>
      </c>
    </row>
    <row r="37" spans="1:21" s="118" customFormat="1" ht="15">
      <c r="A37" s="122" t="s">
        <v>139</v>
      </c>
      <c r="B37" s="142"/>
      <c r="C37" s="245">
        <v>0</v>
      </c>
      <c r="D37" s="250"/>
      <c r="E37" s="245">
        <v>0</v>
      </c>
      <c r="F37" s="250"/>
      <c r="G37" s="245">
        <v>0</v>
      </c>
      <c r="H37" s="250"/>
      <c r="I37" s="245">
        <v>0</v>
      </c>
      <c r="J37" s="251"/>
      <c r="K37" s="245">
        <v>0</v>
      </c>
      <c r="L37" s="251"/>
      <c r="M37" s="245">
        <v>0</v>
      </c>
      <c r="N37" s="250"/>
      <c r="O37" s="245">
        <v>-19</v>
      </c>
      <c r="P37" s="250"/>
      <c r="Q37" s="241">
        <f t="shared" si="1"/>
        <v>-19</v>
      </c>
      <c r="R37" s="246"/>
      <c r="S37" s="245">
        <v>-1785</v>
      </c>
      <c r="T37" s="248"/>
      <c r="U37" s="243">
        <f t="shared" si="2"/>
        <v>-1804</v>
      </c>
    </row>
    <row r="38" spans="1:21" s="118" customFormat="1" ht="15">
      <c r="A38" s="122" t="s">
        <v>159</v>
      </c>
      <c r="B38" s="142"/>
      <c r="C38" s="245"/>
      <c r="D38" s="250"/>
      <c r="E38" s="245"/>
      <c r="F38" s="250"/>
      <c r="G38" s="245"/>
      <c r="H38" s="250"/>
      <c r="I38" s="245"/>
      <c r="J38" s="251"/>
      <c r="K38" s="245"/>
      <c r="L38" s="251"/>
      <c r="M38" s="245"/>
      <c r="N38" s="250"/>
      <c r="O38" s="245">
        <v>0</v>
      </c>
      <c r="P38" s="250"/>
      <c r="Q38" s="241">
        <v>0</v>
      </c>
      <c r="R38" s="246"/>
      <c r="S38" s="245">
        <v>-956</v>
      </c>
      <c r="T38" s="248"/>
      <c r="U38" s="243">
        <f t="shared" si="2"/>
        <v>-956</v>
      </c>
    </row>
    <row r="39" spans="1:21" s="118" customFormat="1" ht="15">
      <c r="A39" s="122" t="s">
        <v>136</v>
      </c>
      <c r="B39" s="142"/>
      <c r="C39" s="245">
        <v>0</v>
      </c>
      <c r="D39" s="250"/>
      <c r="E39" s="245">
        <v>0</v>
      </c>
      <c r="F39" s="250"/>
      <c r="G39" s="245">
        <v>0</v>
      </c>
      <c r="H39" s="250"/>
      <c r="I39" s="245"/>
      <c r="J39" s="251"/>
      <c r="K39" s="245">
        <v>0</v>
      </c>
      <c r="L39" s="251"/>
      <c r="M39" s="245">
        <v>0</v>
      </c>
      <c r="N39" s="250"/>
      <c r="O39" s="245">
        <v>-133</v>
      </c>
      <c r="P39" s="250"/>
      <c r="Q39" s="241">
        <f t="shared" si="1"/>
        <v>-133</v>
      </c>
      <c r="R39" s="246"/>
      <c r="S39" s="247">
        <v>-269</v>
      </c>
      <c r="T39" s="248"/>
      <c r="U39" s="243">
        <f t="shared" si="2"/>
        <v>-402</v>
      </c>
    </row>
    <row r="40" spans="1:21" s="118" customFormat="1" ht="15">
      <c r="A40" s="122" t="s">
        <v>137</v>
      </c>
      <c r="B40" s="142"/>
      <c r="C40" s="245">
        <v>0</v>
      </c>
      <c r="D40" s="250"/>
      <c r="E40" s="245">
        <v>0</v>
      </c>
      <c r="F40" s="250"/>
      <c r="G40" s="245">
        <v>0</v>
      </c>
      <c r="H40" s="250"/>
      <c r="I40" s="245">
        <v>0</v>
      </c>
      <c r="J40" s="251"/>
      <c r="K40" s="245">
        <v>0</v>
      </c>
      <c r="L40" s="251"/>
      <c r="M40" s="245">
        <v>0</v>
      </c>
      <c r="N40" s="250"/>
      <c r="O40" s="245">
        <v>0</v>
      </c>
      <c r="P40" s="250"/>
      <c r="Q40" s="241">
        <f t="shared" si="1"/>
        <v>0</v>
      </c>
      <c r="R40" s="246"/>
      <c r="S40" s="247">
        <v>46</v>
      </c>
      <c r="T40" s="248"/>
      <c r="U40" s="243">
        <f t="shared" si="2"/>
        <v>46</v>
      </c>
    </row>
    <row r="41" spans="1:21" s="118" customFormat="1" ht="3.75" customHeight="1">
      <c r="A41" s="122"/>
      <c r="B41" s="119"/>
      <c r="C41" s="245"/>
      <c r="D41" s="236"/>
      <c r="E41" s="245"/>
      <c r="F41" s="236"/>
      <c r="G41" s="245"/>
      <c r="H41" s="236"/>
      <c r="I41" s="237"/>
      <c r="J41" s="237"/>
      <c r="K41" s="237"/>
      <c r="L41" s="237"/>
      <c r="M41" s="237"/>
      <c r="N41" s="236"/>
      <c r="O41" s="237"/>
      <c r="P41" s="236"/>
      <c r="Q41" s="245">
        <f t="shared" si="1"/>
        <v>0</v>
      </c>
      <c r="R41" s="246"/>
      <c r="S41" s="247"/>
      <c r="T41" s="248"/>
      <c r="U41" s="249"/>
    </row>
    <row r="42" spans="1:23" s="118" customFormat="1" ht="15">
      <c r="A42" s="120" t="s">
        <v>130</v>
      </c>
      <c r="B42" s="119"/>
      <c r="C42" s="241">
        <v>0</v>
      </c>
      <c r="D42" s="236"/>
      <c r="E42" s="241">
        <v>0</v>
      </c>
      <c r="F42" s="236"/>
      <c r="G42" s="241">
        <v>0</v>
      </c>
      <c r="H42" s="236"/>
      <c r="I42" s="236">
        <f>'[3]SCI'!D37</f>
        <v>9</v>
      </c>
      <c r="J42" s="237"/>
      <c r="K42" s="236">
        <f>'[3]SCI'!D36</f>
        <v>1</v>
      </c>
      <c r="L42" s="237"/>
      <c r="M42" s="236">
        <v>227</v>
      </c>
      <c r="N42" s="236"/>
      <c r="O42" s="236">
        <f>'[3]SCI'!D45</f>
        <v>35989</v>
      </c>
      <c r="P42" s="236"/>
      <c r="Q42" s="241">
        <f t="shared" si="1"/>
        <v>36226</v>
      </c>
      <c r="R42" s="238"/>
      <c r="S42" s="242">
        <v>2766</v>
      </c>
      <c r="T42" s="239"/>
      <c r="U42" s="243">
        <f>Q42+S42</f>
        <v>38992</v>
      </c>
      <c r="V42" s="138"/>
      <c r="W42" s="138"/>
    </row>
    <row r="43" spans="1:21" s="118" customFormat="1" ht="17.25" customHeight="1">
      <c r="A43" s="124"/>
      <c r="B43" s="119"/>
      <c r="C43" s="241"/>
      <c r="D43" s="236"/>
      <c r="E43" s="241"/>
      <c r="F43" s="236"/>
      <c r="G43" s="241"/>
      <c r="H43" s="236"/>
      <c r="I43" s="236"/>
      <c r="J43" s="237"/>
      <c r="K43" s="237"/>
      <c r="L43" s="237"/>
      <c r="M43" s="237"/>
      <c r="N43" s="236"/>
      <c r="O43" s="237"/>
      <c r="P43" s="236"/>
      <c r="Q43" s="241"/>
      <c r="R43" s="238"/>
      <c r="S43" s="242"/>
      <c r="T43" s="239"/>
      <c r="U43" s="243"/>
    </row>
    <row r="44" spans="1:21" s="118" customFormat="1" ht="13.5" customHeight="1">
      <c r="A44" s="124"/>
      <c r="B44" s="119"/>
      <c r="C44" s="237"/>
      <c r="D44" s="236"/>
      <c r="E44" s="236"/>
      <c r="F44" s="236"/>
      <c r="G44" s="237"/>
      <c r="H44" s="236"/>
      <c r="I44" s="237"/>
      <c r="J44" s="237"/>
      <c r="K44" s="237"/>
      <c r="L44" s="237"/>
      <c r="M44" s="237"/>
      <c r="N44" s="236"/>
      <c r="O44" s="237"/>
      <c r="P44" s="236"/>
      <c r="Q44" s="237"/>
      <c r="R44" s="238"/>
      <c r="S44" s="238"/>
      <c r="T44" s="239"/>
      <c r="U44" s="240"/>
    </row>
    <row r="45" spans="1:21" s="118" customFormat="1" ht="15" thickBot="1">
      <c r="A45" s="113" t="s">
        <v>164</v>
      </c>
      <c r="B45" s="125">
        <v>25</v>
      </c>
      <c r="C45" s="252">
        <f>C26+C29+C32+C35+C42</f>
        <v>132000</v>
      </c>
      <c r="D45" s="236"/>
      <c r="E45" s="252">
        <f>E26+E29+E32+E35+E42</f>
        <v>-12936</v>
      </c>
      <c r="F45" s="236"/>
      <c r="G45" s="252">
        <f>G26+G29+G31+G35+G42</f>
        <v>25934</v>
      </c>
      <c r="H45" s="236"/>
      <c r="I45" s="252">
        <f>I26+I29+I32+I35+I42</f>
        <v>26671</v>
      </c>
      <c r="J45" s="237"/>
      <c r="K45" s="252">
        <f>K26+K29+K32+K35+K42</f>
        <v>-64</v>
      </c>
      <c r="L45" s="237"/>
      <c r="M45" s="252">
        <f>M26+M29+M32+M35+M42</f>
        <v>-3228</v>
      </c>
      <c r="N45" s="236"/>
      <c r="O45" s="252">
        <f>O26+O29+O32+O35+O42+O33</f>
        <v>177203</v>
      </c>
      <c r="P45" s="236"/>
      <c r="Q45" s="252">
        <f>Q26+Q29+Q32+Q35+Q42+Q33</f>
        <v>345580</v>
      </c>
      <c r="R45" s="238"/>
      <c r="S45" s="252">
        <f>S26+S29+S32+S35+S42+S33</f>
        <v>45665</v>
      </c>
      <c r="T45" s="239"/>
      <c r="U45" s="252">
        <f>U26+U29+U32+U35+U42+U33</f>
        <v>391245</v>
      </c>
    </row>
    <row r="46" spans="1:21" s="118" customFormat="1" ht="15.75" thickTop="1">
      <c r="A46" s="113"/>
      <c r="B46" s="119"/>
      <c r="C46" s="116"/>
      <c r="D46" s="115"/>
      <c r="E46" s="115"/>
      <c r="F46" s="115"/>
      <c r="G46" s="116"/>
      <c r="H46" s="115"/>
      <c r="I46" s="116"/>
      <c r="J46" s="116"/>
      <c r="K46" s="116"/>
      <c r="L46" s="116"/>
      <c r="M46" s="116"/>
      <c r="N46" s="115"/>
      <c r="O46" s="116"/>
      <c r="P46" s="115"/>
      <c r="Q46" s="116"/>
      <c r="R46" s="117"/>
      <c r="S46" s="117"/>
      <c r="U46" s="139"/>
    </row>
    <row r="47" spans="1:21" s="118" customFormat="1" ht="15">
      <c r="A47" s="113"/>
      <c r="B47" s="119"/>
      <c r="C47" s="116"/>
      <c r="D47" s="115"/>
      <c r="E47" s="115"/>
      <c r="F47" s="115"/>
      <c r="G47" s="116"/>
      <c r="H47" s="115"/>
      <c r="I47" s="116"/>
      <c r="J47" s="116"/>
      <c r="K47" s="116"/>
      <c r="L47" s="116"/>
      <c r="M47" s="116"/>
      <c r="N47" s="115"/>
      <c r="O47" s="116"/>
      <c r="P47" s="115"/>
      <c r="Q47" s="116"/>
      <c r="R47" s="117"/>
      <c r="S47" s="117"/>
      <c r="U47" s="126"/>
    </row>
    <row r="48" spans="1:21" s="118" customFormat="1" ht="15">
      <c r="A48" s="113"/>
      <c r="B48" s="119"/>
      <c r="C48" s="116"/>
      <c r="D48" s="115"/>
      <c r="E48" s="115"/>
      <c r="F48" s="115"/>
      <c r="G48" s="116"/>
      <c r="H48" s="115"/>
      <c r="I48" s="116"/>
      <c r="J48" s="116"/>
      <c r="K48" s="116"/>
      <c r="L48" s="116"/>
      <c r="M48" s="116"/>
      <c r="N48" s="115"/>
      <c r="O48" s="143"/>
      <c r="P48" s="115"/>
      <c r="Q48" s="116"/>
      <c r="R48" s="117"/>
      <c r="S48" s="117"/>
      <c r="U48" s="126"/>
    </row>
    <row r="49" spans="1:21" s="118" customFormat="1" ht="15">
      <c r="A49" s="113"/>
      <c r="B49" s="119"/>
      <c r="C49" s="116"/>
      <c r="D49" s="115"/>
      <c r="E49" s="115"/>
      <c r="F49" s="115"/>
      <c r="G49" s="116"/>
      <c r="H49" s="115"/>
      <c r="I49" s="116"/>
      <c r="J49" s="116"/>
      <c r="K49" s="116"/>
      <c r="L49" s="116"/>
      <c r="M49" s="116"/>
      <c r="N49" s="115"/>
      <c r="O49" s="116"/>
      <c r="P49" s="115"/>
      <c r="Q49" s="116"/>
      <c r="R49" s="117"/>
      <c r="S49" s="117"/>
      <c r="U49" s="126"/>
    </row>
    <row r="50" spans="1:19" s="2" customFormat="1" ht="15">
      <c r="A50" s="33" t="str">
        <f>+SCI!A54</f>
        <v>The accompanying notes on pages 5 to 97 form an integral part of the consolidated interim financial statements.</v>
      </c>
      <c r="B50" s="127"/>
      <c r="C50" s="128"/>
      <c r="D50" s="128"/>
      <c r="E50" s="128"/>
      <c r="F50" s="128"/>
      <c r="G50" s="13"/>
      <c r="H50" s="9"/>
      <c r="I50" s="13"/>
      <c r="J50" s="13"/>
      <c r="K50" s="129"/>
      <c r="L50" s="13"/>
      <c r="M50" s="13"/>
      <c r="N50" s="13"/>
      <c r="O50" s="13"/>
      <c r="P50" s="13"/>
      <c r="Q50" s="13"/>
      <c r="S50" s="24"/>
    </row>
    <row r="51" spans="2:19" s="2" customFormat="1" ht="15">
      <c r="B51" s="8"/>
      <c r="C51" s="130"/>
      <c r="D51" s="130"/>
      <c r="E51" s="130"/>
      <c r="F51" s="130"/>
      <c r="G51" s="13"/>
      <c r="H51" s="9"/>
      <c r="I51" s="13"/>
      <c r="J51" s="13"/>
      <c r="K51" s="13"/>
      <c r="L51" s="13"/>
      <c r="M51" s="13"/>
      <c r="N51" s="13"/>
      <c r="O51" s="13"/>
      <c r="P51" s="13"/>
      <c r="Q51" s="13"/>
      <c r="S51" s="24"/>
    </row>
    <row r="52" spans="1:17" ht="15">
      <c r="A52" s="32" t="s">
        <v>38</v>
      </c>
      <c r="B52" s="39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</row>
    <row r="53" spans="1:17" ht="12.75" customHeight="1">
      <c r="A53" s="155" t="s">
        <v>7</v>
      </c>
      <c r="B53" s="39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</row>
    <row r="54" spans="1:2" ht="15">
      <c r="A54" s="2"/>
      <c r="B54" s="39"/>
    </row>
    <row r="55" spans="1:2" ht="15">
      <c r="A55" s="33" t="s">
        <v>8</v>
      </c>
      <c r="B55" s="39"/>
    </row>
    <row r="56" spans="1:2" ht="15">
      <c r="A56" s="34" t="s">
        <v>9</v>
      </c>
      <c r="B56" s="79"/>
    </row>
    <row r="57" spans="1:2" ht="12" customHeight="1">
      <c r="A57" s="35"/>
      <c r="B57" s="79"/>
    </row>
    <row r="58" spans="1:2" ht="15">
      <c r="A58" s="36" t="s">
        <v>39</v>
      </c>
      <c r="B58" s="132"/>
    </row>
    <row r="59" spans="1:2" ht="15">
      <c r="A59" s="37" t="s">
        <v>10</v>
      </c>
      <c r="B59" s="133"/>
    </row>
    <row r="60" spans="1:2" ht="15">
      <c r="A60" s="37"/>
      <c r="B60" s="134"/>
    </row>
    <row r="61" ht="15">
      <c r="A61" s="2"/>
    </row>
    <row r="63" ht="15">
      <c r="A63" s="135"/>
    </row>
    <row r="69" spans="1:2" ht="15">
      <c r="A69" s="136"/>
      <c r="B69" s="136"/>
    </row>
  </sheetData>
  <sheetProtection/>
  <mergeCells count="11">
    <mergeCell ref="O5:O6"/>
    <mergeCell ref="Q5:Q6"/>
    <mergeCell ref="A5:A6"/>
    <mergeCell ref="C4:Q4"/>
    <mergeCell ref="A2:Q2"/>
    <mergeCell ref="C5:C6"/>
    <mergeCell ref="E5:E6"/>
    <mergeCell ref="G5:G6"/>
    <mergeCell ref="I5:I6"/>
    <mergeCell ref="K5:K6"/>
    <mergeCell ref="M5:M6"/>
  </mergeCells>
  <printOptions/>
  <pageMargins left="0.4724409448818898" right="0.31496062992125984" top="0.31496062992125984" bottom="0.5905511811023623" header="0.6692913385826772" footer="0.5905511811023623"/>
  <pageSetup blackAndWhite="1" firstPageNumber="4" useFirstPageNumber="1" fitToHeight="1" fitToWidth="1" horizontalDpi="600" verticalDpi="600" orientation="landscape" paperSize="9" scale="55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Popov</dc:creator>
  <cp:keywords/>
  <dc:description/>
  <cp:lastModifiedBy>Alexander Popov</cp:lastModifiedBy>
  <cp:lastPrinted>2012-11-28T10:20:19Z</cp:lastPrinted>
  <dcterms:created xsi:type="dcterms:W3CDTF">2012-04-12T11:15:46Z</dcterms:created>
  <dcterms:modified xsi:type="dcterms:W3CDTF">2012-11-29T09:02:10Z</dcterms:modified>
  <cp:category/>
  <cp:version/>
  <cp:contentType/>
  <cp:contentStatus/>
</cp:coreProperties>
</file>