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15" windowWidth="20625" windowHeight="408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newName" hidden="1">{#N/A,#N/A,FALSE,"Aging Summary";#N/A,#N/A,FALSE,"Ratio Analysis";#N/A,#N/A,FALSE,"Test 120 Day Accts";#N/A,#N/A,FALSE,"Tickmarks"}</definedName>
    <definedName name="_xlnm.Print_Area" localSheetId="3">'CFS'!$A$1:$E$70</definedName>
    <definedName name="_xlnm.Print_Area" localSheetId="0">'Cover '!$A$1:$H$50</definedName>
    <definedName name="_xlnm.Print_Area" localSheetId="4">'EQS'!$A$1:$U$68</definedName>
    <definedName name="_xlnm.Print_Area" localSheetId="1">'IS'!$A$1:$G$74</definedName>
    <definedName name="_xlnm.Print_Area" localSheetId="2">'SFP'!$A$1:$G$75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'CFS'!$74:$65536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'CFS'!$A$1:$E$43</definedName>
    <definedName name="Z_2BD2C2C3_AF9C_11D6_9CEF_00D009775214_.wvu.Rows" localSheetId="3" hidden="1">'CFS'!$72:$65536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'CFS'!$74:$65536,'CFS'!$57:$58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'EQS'!$A$1:$Q$60</definedName>
    <definedName name="Z_9656BBF7_C4A3_41EC_B0C6_A21B380E3C2F_.wvu.Rows" localSheetId="3" hidden="1">'CFS'!$74:$65536,'CFS'!$57:$58</definedName>
    <definedName name="Z_B4814C20_4CCB_4B35_83BE_734D71D6AD11_.wvu.Cols" localSheetId="0" hidden="1">'Cover '!$J:$IV</definedName>
    <definedName name="Z_B4814C20_4CCB_4B35_83BE_734D71D6AD11_.wvu.Rows" localSheetId="0" hidden="1">'Cover '!$70:$65536</definedName>
    <definedName name="Z_E6152AE8_B121_433B_AF57_E0B7ED5C69D1_.wvu.Cols" localSheetId="0" hidden="1">'Cover '!$J:$IV</definedName>
    <definedName name="Z_E6152AE8_B121_433B_AF57_E0B7ED5C69D1_.wvu.Rows" localSheetId="0" hidden="1">'Cover '!$70:$65536</definedName>
  </definedNames>
  <calcPr fullCalcOnLoad="1"/>
</workbook>
</file>

<file path=xl/sharedStrings.xml><?xml version="1.0" encoding="utf-8"?>
<sst xmlns="http://schemas.openxmlformats.org/spreadsheetml/2006/main" count="260" uniqueCount="219">
  <si>
    <t>BGN'000</t>
  </si>
  <si>
    <t>14, 15</t>
  </si>
  <si>
    <t>SOPHARMA GROUP</t>
  </si>
  <si>
    <t>Ognian Donev, PhD</t>
  </si>
  <si>
    <t>Finance Director:</t>
  </si>
  <si>
    <t>Boris Borisov</t>
  </si>
  <si>
    <t>Yordanka Petkova</t>
  </si>
  <si>
    <t>Attachments</t>
  </si>
  <si>
    <t>Revenue</t>
  </si>
  <si>
    <t>Other operating income/(losses), net</t>
  </si>
  <si>
    <t>Changes in inventories of finished goods and work in progress</t>
  </si>
  <si>
    <t>Expenses on materials</t>
  </si>
  <si>
    <t>Hired services expense</t>
  </si>
  <si>
    <t>Employee benefits expense</t>
  </si>
  <si>
    <t>Depreciation and amortisation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</si>
  <si>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</si>
  <si>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</si>
  <si>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</si>
  <si>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</si>
  <si>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</si>
  <si>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(costs)/income, net</t>
  </si>
  <si>
    <t>Profit before income tax</t>
  </si>
  <si>
    <t>Income tax expense</t>
  </si>
  <si>
    <t>Net profit for the period</t>
  </si>
  <si>
    <t>Other comprehensive income:</t>
  </si>
  <si>
    <t>Net change in fair value of available-for-sale financial assets</t>
  </si>
  <si>
    <t xml:space="preserve">Net Profit attributable to: </t>
  </si>
  <si>
    <t>Equity holders of the parent</t>
  </si>
  <si>
    <t>Non-controlling interest</t>
  </si>
  <si>
    <t>Total comprehensive income attributable to:</t>
  </si>
  <si>
    <t xml:space="preserve">Executive Director: </t>
  </si>
  <si>
    <t>ASSETS</t>
  </si>
  <si>
    <t>Non-current assets</t>
  </si>
  <si>
    <t>Property, plant and equipment</t>
  </si>
  <si>
    <t>Intangible assets</t>
  </si>
  <si>
    <t>Investment property</t>
  </si>
  <si>
    <t>Available-for-sale investments</t>
  </si>
  <si>
    <t>Loans granted to related parties</t>
  </si>
  <si>
    <t>Current assets</t>
  </si>
  <si>
    <t>Inventories</t>
  </si>
  <si>
    <t>Trade receivables</t>
  </si>
  <si>
    <t>Receivables from related parties</t>
  </si>
  <si>
    <t>Other receivables and prepayments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</si>
  <si>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</si>
  <si>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</si>
  <si>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</si>
  <si>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</si>
  <si>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</si>
  <si>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</si>
  <si>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</si>
  <si>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</si>
  <si>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</si>
  <si>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</si>
  <si>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</si>
  <si>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</si>
  <si>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</si>
  <si>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Other non-current liabilities</t>
  </si>
  <si>
    <t>Finance lease liabilities</t>
  </si>
  <si>
    <t>Current liabilities</t>
  </si>
  <si>
    <t xml:space="preserve">Short-term loans from banks </t>
  </si>
  <si>
    <t>Payables to related parties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</si>
  <si>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</si>
  <si>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</si>
  <si>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</si>
  <si>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</si>
  <si>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</si>
  <si>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</si>
  <si>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</si>
  <si>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</si>
  <si>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</si>
  <si>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</si>
  <si>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</si>
  <si>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bank charges paid on working capital loans</t>
  </si>
  <si>
    <t>Foreign currency exchange,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</si>
  <si>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</si>
  <si>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</si>
  <si>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</si>
  <si>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</si>
  <si>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</si>
  <si>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</si>
  <si>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available-for-sale investments</t>
  </si>
  <si>
    <t>Proceeds from sales of available-for-sale investments</t>
  </si>
  <si>
    <t xml:space="preserve">Loan repayments by related parties </t>
  </si>
  <si>
    <t>Loans granted to third parties</t>
  </si>
  <si>
    <t xml:space="preserve">Loan repayments by third parties </t>
  </si>
  <si>
    <t>Net cash flows used in investing activities</t>
  </si>
  <si>
    <t>Cash flows from financing activities</t>
  </si>
  <si>
    <t>Proceeds from long-term bank loans</t>
  </si>
  <si>
    <t>Repayment of long-term bank loans</t>
  </si>
  <si>
    <t xml:space="preserve">Interest and charges paid under investment purpose loans </t>
  </si>
  <si>
    <t>Payment of finance lease liabilities</t>
  </si>
  <si>
    <t>Dividends paid</t>
  </si>
  <si>
    <t>Net cash flows (used in) / from financing activities</t>
  </si>
  <si>
    <t>Cash and cash equivalents at 1 January</t>
  </si>
  <si>
    <t>Purchases of treasury shares</t>
  </si>
  <si>
    <t>Attributable to equity holders of the parent</t>
  </si>
  <si>
    <t>Share
capital</t>
  </si>
  <si>
    <t>Treasury
shares</t>
  </si>
  <si>
    <t>Statutory
reserves</t>
  </si>
  <si>
    <t>Revaluation reserve - property, pland and equipment</t>
  </si>
  <si>
    <t>Available-for-sale financial assets reserve</t>
  </si>
  <si>
    <t>Translation of
foreign operations reserve</t>
  </si>
  <si>
    <t>Retained
earnings</t>
  </si>
  <si>
    <t>Total</t>
  </si>
  <si>
    <t>Effect of treasury shares acquisition</t>
  </si>
  <si>
    <t>Transfer to retained earnings</t>
  </si>
  <si>
    <t xml:space="preserve">Distribution of profit for:               </t>
  </si>
  <si>
    <t>* dividents</t>
  </si>
  <si>
    <t>* reserves</t>
  </si>
  <si>
    <t>Effects assumed by non-controlling interest on:</t>
  </si>
  <si>
    <t>* increase in participation in subsidiaries</t>
  </si>
  <si>
    <t>* decrease in participation in subsidiaries</t>
  </si>
  <si>
    <t>* acquisition of subsidiaries</t>
  </si>
  <si>
    <t>* distribution of dividents</t>
  </si>
  <si>
    <t xml:space="preserve">Profit/(loss) from net monetary position recalculated under hyper inflation </t>
  </si>
  <si>
    <t>Deffered tax assets</t>
  </si>
  <si>
    <t xml:space="preserve">Effect from recalculated under hyper inflation </t>
  </si>
  <si>
    <t>Profit/(loss) from associated companies</t>
  </si>
  <si>
    <t>Interest received on investment purpose loans and deposits</t>
  </si>
  <si>
    <t>* issue of capital in subsidiaries</t>
  </si>
  <si>
    <t>Investments in associated companies</t>
  </si>
  <si>
    <t>Board of Directors:</t>
  </si>
  <si>
    <t>Vessela Stoeva</t>
  </si>
  <si>
    <t>Alexander Tchaushev</t>
  </si>
  <si>
    <t>Ognian Palaveev</t>
  </si>
  <si>
    <t>Andrey Breshkov</t>
  </si>
  <si>
    <t>Executive Director:</t>
  </si>
  <si>
    <t>Chief Accountant: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</si>
  <si>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</si>
  <si>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</si>
  <si>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</si>
  <si>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</si>
  <si>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</si>
  <si>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</si>
  <si>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Ventsislav Stoev</t>
  </si>
  <si>
    <t>Stefan Yovkov</t>
  </si>
  <si>
    <t>Servicing Banks:</t>
  </si>
  <si>
    <t>Raiffeisenbank (Bulgaria) EAD</t>
  </si>
  <si>
    <t>DSK Bank EAD</t>
  </si>
  <si>
    <t>Eurobank and EFG Bulgaria AD</t>
  </si>
  <si>
    <t>Unicredit AD</t>
  </si>
  <si>
    <t>BNP Paribas Bulgaria EAD</t>
  </si>
  <si>
    <t>Citibank N.A.</t>
  </si>
  <si>
    <t>Auditor:</t>
  </si>
  <si>
    <t>AFA OOD</t>
  </si>
  <si>
    <t>ING Bank, Branch Sofia</t>
  </si>
  <si>
    <t>Profit/(loss) from sale of subsidiaries</t>
  </si>
  <si>
    <t>Long-term receivables from related parties</t>
  </si>
  <si>
    <t>Other long-term receivables</t>
  </si>
  <si>
    <t>The consolidated financial statements on pages 1 to 128 were approved by the Board of Directors of Sopharma AD and signed on its behalf on 29 April 2013 by:</t>
  </si>
  <si>
    <t>Proceeds from dividends from available-for-sale investments</t>
  </si>
  <si>
    <t>Payments for acquisition of subsidiaries, net of received cash</t>
  </si>
  <si>
    <t>Received donations from public institutions</t>
  </si>
  <si>
    <t>Balance at 1 January 2012</t>
  </si>
  <si>
    <t>Changes in owner's equity in 2012</t>
  </si>
  <si>
    <t>Head of Reporting:</t>
  </si>
  <si>
    <t>Lyudmila Bondzhova</t>
  </si>
  <si>
    <t>Adriana Baleva</t>
  </si>
  <si>
    <t>Venelin Gachev</t>
  </si>
  <si>
    <t>Liubimka Georgieva</t>
  </si>
  <si>
    <t>Rositsa Kostadinova</t>
  </si>
  <si>
    <t>Tsonka Taushanova</t>
  </si>
  <si>
    <t>Peter Kalpakchiev</t>
  </si>
  <si>
    <t>Societe Generale Expressbank AD</t>
  </si>
  <si>
    <t>2.32.4</t>
  </si>
  <si>
    <t>Prepared by:</t>
  </si>
  <si>
    <t>EQUITY</t>
  </si>
  <si>
    <t>Government grants</t>
  </si>
  <si>
    <t>Short-term part of long-term bank loans</t>
  </si>
  <si>
    <t>Cash received / (paid) on transactions with non-controlling interest, net</t>
  </si>
  <si>
    <t>-</t>
  </si>
  <si>
    <t>Proceeds from non-controlling interest on issue of capital in subsidiaries</t>
  </si>
  <si>
    <t>Total equity</t>
  </si>
  <si>
    <t>The accompanying notes on pages 5 to 98 form an integral part of the consolidated interim financial statements.</t>
  </si>
  <si>
    <t>Commercial payables</t>
  </si>
  <si>
    <t>Income tax refunded</t>
  </si>
  <si>
    <t>Income tax paid</t>
  </si>
  <si>
    <t>Purchase of investments in associated companies</t>
  </si>
  <si>
    <t>Net increase/(decrease) in cash and cash equivalents</t>
  </si>
  <si>
    <t>1 January - 
31 December 2013</t>
  </si>
  <si>
    <t>1 January - 
31 December 2012</t>
  </si>
  <si>
    <t>Legally mandaotry dividend for distribution</t>
  </si>
  <si>
    <t>Net profit for the year</t>
  </si>
  <si>
    <t>Components that will not be reclassified in the profit or loss:</t>
  </si>
  <si>
    <t>Income tax relating to components of other comprehensive income that will not be reclassified</t>
  </si>
  <si>
    <t>Components that may be reclassified in the profit or loss:</t>
  </si>
  <si>
    <t>Income tax relating to components of other comprehensive income that may be reclassified</t>
  </si>
  <si>
    <t>Other comprehensive income for the period net of tax</t>
  </si>
  <si>
    <t>TOTAL COMPREHENSIVE INCOME FOR THE PERIOD</t>
  </si>
  <si>
    <t>Net profit from on revaluation of property, plant and equipment</t>
  </si>
  <si>
    <t>Subsequent revaluation of defined-benefit retirment plans</t>
  </si>
  <si>
    <t>Exchange rate differences from foreign operations</t>
  </si>
  <si>
    <t>Earnings per share</t>
  </si>
  <si>
    <t>BGN</t>
  </si>
  <si>
    <t>PRELIMINARY CONSOLIDATED ANNUAL STATEMENT OF COMPREHENSIVE INCOME</t>
  </si>
  <si>
    <t>for the year ended 31 December 2013</t>
  </si>
  <si>
    <t>PRELIMINARY CONSOLIDATED ANNUAL STATEMENT OF FINANCIAL POSITION</t>
  </si>
  <si>
    <t>as at 31 December 2013</t>
  </si>
  <si>
    <t>PRELIMINARY CONSOLIDATED ANNUAL STATEMENT OF CASH FLOWS</t>
  </si>
  <si>
    <t>Payments for acquisition of joint ventures, net of received cash</t>
  </si>
  <si>
    <t>Proceeds from sale of subsidiaries, net of provided cash</t>
  </si>
  <si>
    <t>Proceeds from short-term bank loans (overdraft), net</t>
  </si>
  <si>
    <t>Repayment of short-term bank loans (overdraft), net</t>
  </si>
  <si>
    <t>Received loans from third parties</t>
  </si>
  <si>
    <t>Cash and cash equivalents at 31 December</t>
  </si>
  <si>
    <t>PRELIMINARY CONSOLIDATED ANNUAL STATEMENT OF CHANGES IN OWNERS' EQUITY</t>
  </si>
  <si>
    <t>Total comprehensive income for the year (originally reported)</t>
  </si>
  <si>
    <t>Effects from changes in the accounting policy</t>
  </si>
  <si>
    <t>Total comprehensive income for the year (recalculated), incl.:</t>
  </si>
  <si>
    <t xml:space="preserve"> * net profit for the year</t>
  </si>
  <si>
    <t xml:space="preserve"> * other component of comprehensive income, net of taxes</t>
  </si>
  <si>
    <t>Balance at 31 December 2012 (originally reported)</t>
  </si>
  <si>
    <t>Changes in equity in 2013</t>
  </si>
  <si>
    <t>Treasury shares</t>
  </si>
  <si>
    <t xml:space="preserve"> * reserves</t>
  </si>
  <si>
    <t xml:space="preserve"> * dividends</t>
  </si>
  <si>
    <t>Total comprehensive income for the year, incl.:</t>
  </si>
  <si>
    <t>Balance at 31 December 2013</t>
  </si>
  <si>
    <t>Balance at 1 January 2012 (recalculated)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</si>
</sst>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_);_(* \(#,##0\);_(* &quot;-&quot;??_);_(@_)"/>
    <numFmt numFmtId="189" formatCode="_(* #,##0.00_);_(* \(#,##0.00\);_(* &quot;-&quot;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OpalB"/>
      <family val="0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sz val="16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0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8" fontId="7" fillId="0" borderId="0" xfId="44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65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0" xfId="58" applyFont="1" applyFill="1" applyBorder="1" applyAlignment="1">
      <alignment horizontal="left"/>
      <protection/>
    </xf>
    <xf numFmtId="0" fontId="9" fillId="0" borderId="0" xfId="58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58" applyFont="1" applyFill="1" applyBorder="1" applyAlignment="1">
      <alignment vertical="center"/>
      <protection/>
    </xf>
    <xf numFmtId="0" fontId="15" fillId="0" borderId="0" xfId="58" applyFont="1" applyFill="1" applyBorder="1" applyAlignment="1">
      <alignment horizontal="right" vertical="center"/>
      <protection/>
    </xf>
    <xf numFmtId="0" fontId="17" fillId="0" borderId="0" xfId="58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2" fillId="0" borderId="0" xfId="58" applyFont="1" applyFill="1" applyAlignment="1">
      <alignment horizontal="left" vertical="center"/>
      <protection/>
    </xf>
    <xf numFmtId="41" fontId="13" fillId="0" borderId="0" xfId="0" applyNumberFormat="1" applyFont="1" applyFill="1" applyBorder="1" applyAlignment="1">
      <alignment horizontal="left" vertical="center" wrapText="1"/>
    </xf>
    <xf numFmtId="41" fontId="4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7" fillId="0" borderId="0" xfId="67" applyFont="1" applyFill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19" fillId="0" borderId="0" xfId="67" applyFont="1" applyFill="1" applyBorder="1" applyAlignment="1" quotePrefix="1">
      <alignment horizontal="left" vertical="center"/>
      <protection/>
    </xf>
    <xf numFmtId="15" fontId="20" fillId="0" borderId="0" xfId="58" applyNumberFormat="1" applyFont="1" applyFill="1" applyBorder="1" applyAlignment="1">
      <alignment horizontal="center" vertical="center" wrapText="1"/>
      <protection/>
    </xf>
    <xf numFmtId="0" fontId="7" fillId="0" borderId="0" xfId="59" applyFont="1" applyFill="1">
      <alignment/>
      <protection/>
    </xf>
    <xf numFmtId="15" fontId="22" fillId="0" borderId="0" xfId="58" applyNumberFormat="1" applyFont="1" applyFill="1" applyBorder="1" applyAlignment="1">
      <alignment horizontal="center" vertical="center" wrapText="1"/>
      <protection/>
    </xf>
    <xf numFmtId="41" fontId="21" fillId="0" borderId="0" xfId="61" applyNumberFormat="1" applyFont="1" applyFill="1" applyBorder="1" applyAlignment="1">
      <alignment horizontal="right" vertical="center" wrapText="1"/>
      <protection/>
    </xf>
    <xf numFmtId="0" fontId="10" fillId="0" borderId="0" xfId="59" applyFont="1" applyFill="1" applyBorder="1" applyAlignment="1">
      <alignment vertical="top" wrapText="1"/>
      <protection/>
    </xf>
    <xf numFmtId="0" fontId="23" fillId="0" borderId="0" xfId="59" applyFont="1" applyFill="1" applyBorder="1" applyAlignment="1">
      <alignment horizontal="center"/>
      <protection/>
    </xf>
    <xf numFmtId="41" fontId="7" fillId="0" borderId="0" xfId="59" applyNumberFormat="1" applyFont="1" applyFill="1" applyBorder="1" applyAlignment="1">
      <alignment horizontal="right"/>
      <protection/>
    </xf>
    <xf numFmtId="0" fontId="11" fillId="0" borderId="0" xfId="59" applyFont="1" applyFill="1" applyBorder="1" applyAlignment="1">
      <alignment vertical="top" wrapText="1"/>
      <protection/>
    </xf>
    <xf numFmtId="41" fontId="7" fillId="0" borderId="0" xfId="64" applyNumberFormat="1" applyFont="1" applyFill="1" applyBorder="1" applyAlignment="1">
      <alignment horizontal="right"/>
      <protection/>
    </xf>
    <xf numFmtId="41" fontId="7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41" fontId="6" fillId="0" borderId="0" xfId="59" applyNumberFormat="1" applyFont="1" applyFill="1" applyBorder="1" applyAlignment="1">
      <alignment horizontal="right"/>
      <protection/>
    </xf>
    <xf numFmtId="0" fontId="7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0" fontId="7" fillId="0" borderId="0" xfId="59" applyFont="1" applyFill="1">
      <alignment/>
      <protection/>
    </xf>
    <xf numFmtId="0" fontId="6" fillId="0" borderId="0" xfId="59" applyFont="1" applyFill="1">
      <alignment/>
      <protection/>
    </xf>
    <xf numFmtId="49" fontId="7" fillId="0" borderId="0" xfId="59" applyNumberFormat="1" applyFont="1" applyFill="1" applyBorder="1" applyAlignment="1">
      <alignment horizontal="right"/>
      <protection/>
    </xf>
    <xf numFmtId="0" fontId="24" fillId="0" borderId="0" xfId="59" applyFont="1" applyFill="1" applyBorder="1">
      <alignment/>
      <protection/>
    </xf>
    <xf numFmtId="41" fontId="7" fillId="0" borderId="0" xfId="59" applyNumberFormat="1" applyFont="1" applyFill="1" applyBorder="1" applyAlignment="1">
      <alignment horizontal="right"/>
      <protection/>
    </xf>
    <xf numFmtId="0" fontId="18" fillId="0" borderId="0" xfId="70" applyFont="1" applyFill="1" applyBorder="1" applyAlignment="1">
      <alignment horizontal="left" vertical="center"/>
      <protection/>
    </xf>
    <xf numFmtId="0" fontId="23" fillId="0" borderId="0" xfId="59" applyFont="1" applyFill="1" applyAlignment="1">
      <alignment horizontal="center"/>
      <protection/>
    </xf>
    <xf numFmtId="41" fontId="7" fillId="0" borderId="0" xfId="59" applyNumberFormat="1" applyFont="1" applyFill="1" applyAlignment="1">
      <alignment horizontal="right"/>
      <protection/>
    </xf>
    <xf numFmtId="0" fontId="25" fillId="0" borderId="0" xfId="58" applyFont="1" applyFill="1" applyBorder="1" applyAlignment="1">
      <alignment horizontal="right" vertical="center"/>
      <protection/>
    </xf>
    <xf numFmtId="0" fontId="26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7" fillId="0" borderId="0" xfId="59" applyFont="1" applyFill="1" applyAlignment="1">
      <alignment horizont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vertical="center"/>
      <protection/>
    </xf>
    <xf numFmtId="0" fontId="28" fillId="0" borderId="0" xfId="59" applyFont="1" applyFill="1">
      <alignment/>
      <protection/>
    </xf>
    <xf numFmtId="0" fontId="7" fillId="0" borderId="11" xfId="61" applyNumberFormat="1" applyFont="1" applyFill="1" applyBorder="1" applyAlignment="1" applyProtection="1">
      <alignment vertical="top"/>
      <protection/>
    </xf>
    <xf numFmtId="188" fontId="7" fillId="0" borderId="11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188" fontId="7" fillId="0" borderId="0" xfId="61" applyNumberFormat="1" applyFont="1" applyFill="1" applyBorder="1" applyAlignment="1" applyProtection="1">
      <alignment vertical="top"/>
      <protection/>
    </xf>
    <xf numFmtId="14" fontId="7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2" fillId="0" borderId="0" xfId="61" applyNumberFormat="1" applyFont="1" applyFill="1" applyBorder="1" applyAlignment="1" applyProtection="1">
      <alignment horizontal="center" vertical="top" wrapText="1"/>
      <protection/>
    </xf>
    <xf numFmtId="0" fontId="2" fillId="0" borderId="0" xfId="61" applyNumberFormat="1" applyFont="1" applyFill="1" applyBorder="1" applyAlignment="1" applyProtection="1">
      <alignment horizontal="right" vertical="top" wrapText="1"/>
      <protection/>
    </xf>
    <xf numFmtId="0" fontId="4" fillId="0" borderId="0" xfId="61" applyNumberFormat="1" applyFont="1" applyFill="1" applyBorder="1" applyAlignment="1" applyProtection="1">
      <alignment vertical="top"/>
      <protection/>
    </xf>
    <xf numFmtId="188" fontId="4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2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61" applyNumberFormat="1" applyFont="1" applyFill="1" applyBorder="1" applyAlignment="1" applyProtection="1">
      <alignment vertical="top"/>
      <protection locked="0"/>
    </xf>
    <xf numFmtId="188" fontId="4" fillId="0" borderId="0" xfId="61" applyNumberFormat="1" applyFont="1" applyFill="1" applyBorder="1" applyAlignment="1" applyProtection="1">
      <alignment vertical="top"/>
      <protection locked="0"/>
    </xf>
    <xf numFmtId="0" fontId="2" fillId="0" borderId="0" xfId="61" applyNumberFormat="1" applyFont="1" applyFill="1" applyBorder="1" applyAlignment="1" applyProtection="1">
      <alignment horizontal="right" wrapText="1"/>
      <protection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5" fillId="0" borderId="0" xfId="61" applyNumberFormat="1" applyFont="1" applyFill="1" applyBorder="1" applyAlignment="1" applyProtection="1">
      <alignment vertical="top"/>
      <protection locked="0"/>
    </xf>
    <xf numFmtId="188" fontId="2" fillId="0" borderId="0" xfId="0" applyNumberFormat="1" applyFont="1" applyFill="1" applyBorder="1" applyAlignment="1">
      <alignment horizontal="right"/>
    </xf>
    <xf numFmtId="0" fontId="15" fillId="0" borderId="0" xfId="61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88" fontId="7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1" applyNumberFormat="1" applyFont="1" applyFill="1" applyBorder="1" applyAlignment="1" applyProtection="1">
      <alignment vertical="center" wrapText="1"/>
      <protection/>
    </xf>
    <xf numFmtId="188" fontId="6" fillId="0" borderId="0" xfId="61" applyNumberFormat="1" applyFont="1" applyFill="1" applyBorder="1" applyAlignment="1" applyProtection="1">
      <alignment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horizontal="right"/>
      <protection/>
    </xf>
    <xf numFmtId="0" fontId="9" fillId="0" borderId="0" xfId="58" applyFont="1" applyFill="1" applyBorder="1" applyAlignment="1" quotePrefix="1">
      <alignment horizontal="left"/>
      <protection/>
    </xf>
    <xf numFmtId="0" fontId="9" fillId="0" borderId="0" xfId="61" applyNumberFormat="1" applyFont="1" applyFill="1" applyBorder="1" applyAlignment="1" applyProtection="1" quotePrefix="1">
      <alignment horizontal="right" vertical="top"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30" fillId="0" borderId="0" xfId="61" applyNumberFormat="1" applyFont="1" applyFill="1" applyBorder="1" applyAlignment="1" applyProtection="1">
      <alignment vertical="top"/>
      <protection/>
    </xf>
    <xf numFmtId="0" fontId="7" fillId="0" borderId="0" xfId="61" applyFont="1" applyFill="1" applyAlignment="1">
      <alignment horizontal="left"/>
      <protection/>
    </xf>
    <xf numFmtId="41" fontId="9" fillId="0" borderId="0" xfId="61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0" fillId="0" borderId="0" xfId="69" applyFill="1" applyBorder="1" applyAlignment="1">
      <alignment horizontal="left" vertical="center"/>
      <protection/>
    </xf>
    <xf numFmtId="0" fontId="6" fillId="0" borderId="11" xfId="58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right" wrapText="1"/>
    </xf>
    <xf numFmtId="0" fontId="7" fillId="0" borderId="0" xfId="68" applyFont="1" applyFill="1" applyAlignment="1">
      <alignment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6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horizontal="left" vertical="center"/>
      <protection/>
    </xf>
    <xf numFmtId="0" fontId="11" fillId="0" borderId="0" xfId="60" applyFont="1" applyFill="1" applyBorder="1" applyAlignment="1">
      <alignment vertical="top" wrapText="1"/>
      <protection/>
    </xf>
    <xf numFmtId="0" fontId="11" fillId="0" borderId="0" xfId="60" applyFont="1" applyFill="1" applyBorder="1" applyAlignment="1">
      <alignment vertical="top"/>
      <protection/>
    </xf>
    <xf numFmtId="0" fontId="10" fillId="0" borderId="0" xfId="60" applyFont="1" applyFill="1" applyBorder="1" applyAlignment="1">
      <alignment vertical="top" wrapText="1"/>
      <protection/>
    </xf>
    <xf numFmtId="0" fontId="10" fillId="0" borderId="0" xfId="59" applyFont="1" applyFill="1" applyBorder="1" applyAlignment="1">
      <alignment vertical="top"/>
      <protection/>
    </xf>
    <xf numFmtId="0" fontId="11" fillId="0" borderId="0" xfId="60" applyFont="1" applyFill="1" applyBorder="1">
      <alignment/>
      <protection/>
    </xf>
    <xf numFmtId="0" fontId="6" fillId="0" borderId="0" xfId="59" applyFont="1" applyFill="1" applyBorder="1" applyAlignment="1">
      <alignment horizontal="left" wrapText="1"/>
      <protection/>
    </xf>
    <xf numFmtId="3" fontId="7" fillId="0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41" fontId="6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58" applyFont="1" applyFill="1" applyAlignment="1">
      <alignment horizontal="left" vertical="center"/>
      <protection/>
    </xf>
    <xf numFmtId="0" fontId="2" fillId="0" borderId="0" xfId="0" applyFont="1" applyFill="1" applyBorder="1" applyAlignment="1">
      <alignment horizontal="center" wrapText="1"/>
    </xf>
    <xf numFmtId="4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1" fillId="0" borderId="0" xfId="57" applyFont="1" applyFill="1" applyBorder="1" applyAlignment="1">
      <alignment horizontal="left" vertical="center"/>
      <protection/>
    </xf>
    <xf numFmtId="41" fontId="6" fillId="0" borderId="0" xfId="66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3" fontId="4" fillId="0" borderId="0" xfId="0" applyNumberFormat="1" applyFont="1" applyFill="1" applyAlignment="1">
      <alignment/>
    </xf>
    <xf numFmtId="0" fontId="11" fillId="0" borderId="0" xfId="57" applyFont="1" applyFill="1" applyBorder="1">
      <alignment/>
      <protection/>
    </xf>
    <xf numFmtId="0" fontId="10" fillId="0" borderId="0" xfId="57" applyFont="1" applyFill="1" applyBorder="1" applyAlignment="1">
      <alignment horizontal="left" vertical="center" wrapText="1"/>
      <protection/>
    </xf>
    <xf numFmtId="41" fontId="6" fillId="0" borderId="0" xfId="66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11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horizontal="left" vertical="center"/>
      <protection/>
    </xf>
    <xf numFmtId="41" fontId="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wrapText="1"/>
    </xf>
    <xf numFmtId="41" fontId="15" fillId="0" borderId="0" xfId="0" applyNumberFormat="1" applyFont="1" applyFill="1" applyBorder="1" applyAlignment="1">
      <alignment horizontal="right"/>
    </xf>
    <xf numFmtId="0" fontId="11" fillId="0" borderId="0" xfId="58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center" wrapText="1"/>
    </xf>
    <xf numFmtId="41" fontId="32" fillId="0" borderId="0" xfId="44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1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59" applyFont="1" applyFill="1" applyBorder="1" applyAlignment="1">
      <alignment vertical="top"/>
      <protection/>
    </xf>
    <xf numFmtId="41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41" fontId="36" fillId="0" borderId="10" xfId="66" applyNumberFormat="1" applyFont="1" applyFill="1" applyBorder="1" applyAlignment="1">
      <alignment horizontal="right" vertical="center"/>
      <protection/>
    </xf>
    <xf numFmtId="41" fontId="37" fillId="0" borderId="0" xfId="0" applyNumberFormat="1" applyFont="1" applyFill="1" applyBorder="1" applyAlignment="1">
      <alignment horizontal="right"/>
    </xf>
    <xf numFmtId="41" fontId="36" fillId="0" borderId="0" xfId="66" applyNumberFormat="1" applyFont="1" applyFill="1" applyBorder="1" applyAlignment="1">
      <alignment horizontal="right" vertical="center"/>
      <protection/>
    </xf>
    <xf numFmtId="41" fontId="36" fillId="0" borderId="12" xfId="66" applyNumberFormat="1" applyFont="1" applyFill="1" applyBorder="1" applyAlignment="1">
      <alignment vertical="center"/>
      <protection/>
    </xf>
    <xf numFmtId="41" fontId="36" fillId="0" borderId="10" xfId="66" applyNumberFormat="1" applyFont="1" applyFill="1" applyBorder="1" applyAlignment="1">
      <alignment vertical="center"/>
      <protection/>
    </xf>
    <xf numFmtId="41" fontId="36" fillId="0" borderId="0" xfId="66" applyNumberFormat="1" applyFont="1" applyFill="1" applyBorder="1" applyAlignment="1">
      <alignment vertical="center"/>
      <protection/>
    </xf>
    <xf numFmtId="41" fontId="36" fillId="0" borderId="11" xfId="66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0" fontId="38" fillId="0" borderId="0" xfId="0" applyFont="1" applyFill="1" applyBorder="1" applyAlignment="1">
      <alignment horizontal="center" wrapText="1"/>
    </xf>
    <xf numFmtId="41" fontId="39" fillId="0" borderId="0" xfId="0" applyNumberFormat="1" applyFont="1" applyFill="1" applyBorder="1" applyAlignment="1">
      <alignment horizontal="right"/>
    </xf>
    <xf numFmtId="0" fontId="23" fillId="0" borderId="0" xfId="59" applyFont="1" applyFill="1" applyBorder="1" applyAlignment="1">
      <alignment horizont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41" fontId="6" fillId="0" borderId="10" xfId="64" applyNumberFormat="1" applyFont="1" applyFill="1" applyBorder="1" applyAlignment="1">
      <alignment horizontal="right"/>
      <protection/>
    </xf>
    <xf numFmtId="41" fontId="6" fillId="0" borderId="0" xfId="64" applyNumberFormat="1" applyFont="1" applyFill="1" applyBorder="1" applyAlignment="1">
      <alignment horizontal="right"/>
      <protection/>
    </xf>
    <xf numFmtId="41" fontId="7" fillId="0" borderId="0" xfId="64" applyNumberFormat="1" applyFont="1" applyFill="1" applyBorder="1" applyAlignment="1">
      <alignment horizontal="right"/>
      <protection/>
    </xf>
    <xf numFmtId="41" fontId="6" fillId="0" borderId="11" xfId="64" applyNumberFormat="1" applyFont="1" applyFill="1" applyBorder="1" applyAlignment="1">
      <alignment horizontal="right"/>
      <protection/>
    </xf>
    <xf numFmtId="41" fontId="6" fillId="0" borderId="13" xfId="64" applyNumberFormat="1" applyFont="1" applyFill="1" applyBorder="1" applyAlignment="1">
      <alignment horizontal="right"/>
      <protection/>
    </xf>
    <xf numFmtId="41" fontId="7" fillId="0" borderId="0" xfId="0" applyNumberFormat="1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58" applyFont="1" applyAlignment="1">
      <alignment vertical="center"/>
      <protection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" fillId="0" borderId="0" xfId="0" applyFont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188" fontId="34" fillId="0" borderId="0" xfId="42" applyNumberFormat="1" applyFont="1" applyFill="1" applyBorder="1" applyAlignment="1">
      <alignment horizontal="right"/>
    </xf>
    <xf numFmtId="188" fontId="45" fillId="0" borderId="0" xfId="42" applyNumberFormat="1" applyFont="1" applyFill="1" applyBorder="1" applyAlignment="1">
      <alignment horizontal="right"/>
    </xf>
    <xf numFmtId="188" fontId="36" fillId="0" borderId="10" xfId="42" applyNumberFormat="1" applyFont="1" applyFill="1" applyBorder="1" applyAlignment="1">
      <alignment vertical="center"/>
    </xf>
    <xf numFmtId="41" fontId="30" fillId="0" borderId="0" xfId="64" applyNumberFormat="1" applyFont="1" applyFill="1" applyBorder="1" applyAlignment="1">
      <alignment horizontal="right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88" fontId="7" fillId="0" borderId="0" xfId="42" applyNumberFormat="1" applyFont="1" applyFill="1" applyBorder="1" applyAlignment="1" applyProtection="1">
      <alignment horizontal="right"/>
      <protection/>
    </xf>
    <xf numFmtId="188" fontId="7" fillId="0" borderId="0" xfId="42" applyNumberFormat="1" applyFont="1" applyFill="1" applyBorder="1" applyAlignment="1" applyProtection="1">
      <alignment horizontal="right"/>
      <protection/>
    </xf>
    <xf numFmtId="188" fontId="7" fillId="0" borderId="0" xfId="42" applyNumberFormat="1" applyFont="1" applyFill="1" applyBorder="1" applyAlignment="1" applyProtection="1">
      <alignment horizontal="right" vertical="center"/>
      <protection/>
    </xf>
    <xf numFmtId="188" fontId="6" fillId="0" borderId="0" xfId="42" applyNumberFormat="1" applyFont="1" applyFill="1" applyBorder="1" applyAlignment="1" applyProtection="1">
      <alignment vertical="center"/>
      <protection/>
    </xf>
    <xf numFmtId="188" fontId="15" fillId="0" borderId="0" xfId="42" applyNumberFormat="1" applyFont="1" applyFill="1" applyBorder="1" applyAlignment="1" applyProtection="1">
      <alignment horizontal="right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7" fillId="0" borderId="0" xfId="68" applyFont="1" applyFill="1" applyAlignment="1">
      <alignment vertical="center" wrapText="1"/>
      <protection/>
    </xf>
    <xf numFmtId="0" fontId="7" fillId="0" borderId="0" xfId="68" applyFont="1" applyFill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 horizontal="right"/>
    </xf>
    <xf numFmtId="41" fontId="11" fillId="0" borderId="0" xfId="42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 horizontal="center"/>
    </xf>
    <xf numFmtId="41" fontId="7" fillId="0" borderId="0" xfId="42" applyNumberFormat="1" applyFont="1" applyFill="1" applyBorder="1" applyAlignment="1">
      <alignment/>
    </xf>
    <xf numFmtId="41" fontId="10" fillId="0" borderId="10" xfId="42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188" fontId="37" fillId="0" borderId="0" xfId="42" applyNumberFormat="1" applyFont="1" applyFill="1" applyBorder="1" applyAlignment="1">
      <alignment horizontal="right"/>
    </xf>
    <xf numFmtId="188" fontId="7" fillId="0" borderId="0" xfId="42" applyNumberFormat="1" applyFont="1" applyFill="1" applyAlignment="1">
      <alignment/>
    </xf>
    <xf numFmtId="0" fontId="2" fillId="0" borderId="0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vertical="center" wrapText="1"/>
      <protection/>
    </xf>
    <xf numFmtId="0" fontId="32" fillId="0" borderId="0" xfId="61" applyNumberFormat="1" applyFont="1" applyFill="1" applyBorder="1" applyAlignment="1" applyProtection="1">
      <alignment vertical="center"/>
      <protection/>
    </xf>
    <xf numFmtId="188" fontId="7" fillId="0" borderId="0" xfId="42" applyNumberFormat="1" applyFont="1" applyFill="1" applyBorder="1" applyAlignment="1" applyProtection="1">
      <alignment horizontal="right"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15" fillId="0" borderId="0" xfId="61" applyNumberFormat="1" applyFont="1" applyFill="1" applyBorder="1" applyAlignment="1" applyProtection="1">
      <alignment vertical="center"/>
      <protection/>
    </xf>
    <xf numFmtId="188" fontId="7" fillId="0" borderId="11" xfId="42" applyNumberFormat="1" applyFont="1" applyFill="1" applyBorder="1" applyAlignment="1" applyProtection="1">
      <alignment horizontal="right" vertical="center"/>
      <protection/>
    </xf>
    <xf numFmtId="188" fontId="7" fillId="0" borderId="11" xfId="42" applyNumberFormat="1" applyFont="1" applyFill="1" applyBorder="1" applyAlignment="1" applyProtection="1">
      <alignment horizontal="right" vertical="center"/>
      <protection/>
    </xf>
    <xf numFmtId="188" fontId="6" fillId="0" borderId="11" xfId="42" applyNumberFormat="1" applyFont="1" applyFill="1" applyBorder="1" applyAlignment="1" applyProtection="1">
      <alignment vertical="center"/>
      <protection/>
    </xf>
    <xf numFmtId="0" fontId="44" fillId="0" borderId="11" xfId="58" applyFont="1" applyBorder="1" applyAlignment="1">
      <alignment vertical="center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41" fontId="6" fillId="0" borderId="1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1" fontId="10" fillId="0" borderId="0" xfId="42" applyNumberFormat="1" applyFont="1" applyFill="1" applyBorder="1" applyAlignment="1">
      <alignment/>
    </xf>
    <xf numFmtId="41" fontId="11" fillId="0" borderId="0" xfId="4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1" fontId="7" fillId="0" borderId="10" xfId="42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 horizontal="center"/>
    </xf>
    <xf numFmtId="41" fontId="6" fillId="0" borderId="0" xfId="42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center"/>
    </xf>
    <xf numFmtId="41" fontId="7" fillId="0" borderId="10" xfId="42" applyNumberFormat="1" applyFont="1" applyFill="1" applyBorder="1" applyAlignment="1">
      <alignment/>
    </xf>
    <xf numFmtId="188" fontId="11" fillId="0" borderId="0" xfId="42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62" applyNumberFormat="1" applyFont="1" applyFill="1" applyBorder="1" applyAlignment="1" applyProtection="1">
      <alignment vertical="center" wrapText="1"/>
      <protection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0" fontId="15" fillId="0" borderId="0" xfId="62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88" fontId="6" fillId="0" borderId="11" xfId="62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Fill="1" applyBorder="1" applyAlignment="1" applyProtection="1">
      <alignment vertical="center"/>
      <protection/>
    </xf>
    <xf numFmtId="188" fontId="7" fillId="0" borderId="0" xfId="62" applyNumberFormat="1" applyFont="1" applyFill="1" applyBorder="1" applyAlignment="1" applyProtection="1">
      <alignment vertical="center"/>
      <protection/>
    </xf>
    <xf numFmtId="188" fontId="6" fillId="0" borderId="11" xfId="62" applyNumberFormat="1" applyFont="1" applyFill="1" applyBorder="1" applyAlignment="1" applyProtection="1">
      <alignment vertical="center"/>
      <protection/>
    </xf>
    <xf numFmtId="0" fontId="4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41" fontId="7" fillId="0" borderId="0" xfId="57" applyNumberFormat="1" applyFont="1" applyFill="1" applyBorder="1" applyAlignment="1">
      <alignment horizontal="right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188" fontId="6" fillId="0" borderId="0" xfId="57" applyNumberFormat="1" applyFont="1" applyFill="1" applyBorder="1">
      <alignment/>
      <protection/>
    </xf>
    <xf numFmtId="188" fontId="7" fillId="0" borderId="11" xfId="42" applyNumberFormat="1" applyFont="1" applyFill="1" applyBorder="1" applyAlignment="1" applyProtection="1">
      <alignment horizontal="right"/>
      <protection/>
    </xf>
    <xf numFmtId="188" fontId="15" fillId="0" borderId="0" xfId="42" applyNumberFormat="1" applyFont="1" applyFill="1" applyBorder="1" applyAlignment="1" applyProtection="1">
      <alignment horizontal="right"/>
      <protection/>
    </xf>
    <xf numFmtId="188" fontId="6" fillId="0" borderId="12" xfId="62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6" fillId="0" borderId="11" xfId="58" applyFont="1" applyFill="1" applyBorder="1" applyAlignment="1">
      <alignment horizontal="left" vertical="center"/>
      <protection/>
    </xf>
    <xf numFmtId="0" fontId="0" fillId="0" borderId="11" xfId="69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0" fillId="0" borderId="0" xfId="69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wrapText="1"/>
    </xf>
    <xf numFmtId="0" fontId="6" fillId="0" borderId="0" xfId="58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2" fillId="0" borderId="0" xfId="61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right" vertical="top"/>
    </xf>
    <xf numFmtId="188" fontId="21" fillId="0" borderId="0" xfId="45" applyNumberFormat="1" applyFont="1" applyFill="1" applyBorder="1" applyAlignment="1" applyProtection="1">
      <alignment horizontal="right" vertical="top" wrapText="1"/>
      <protection/>
    </xf>
    <xf numFmtId="188" fontId="21" fillId="0" borderId="0" xfId="45" applyNumberFormat="1" applyFont="1" applyFill="1" applyBorder="1" applyAlignment="1">
      <alignment horizontal="right" vertical="top"/>
    </xf>
    <xf numFmtId="0" fontId="2" fillId="0" borderId="0" xfId="6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61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Financial statements_bg model 2002 2" xfId="62"/>
    <cellStyle name="Normal_FS_2004_Final_28.03.05" xfId="63"/>
    <cellStyle name="Normal_FS_SOPHARMA_2005 (2)" xfId="64"/>
    <cellStyle name="Normal_FS'05-Neochim group-raboten_Final2" xfId="65"/>
    <cellStyle name="Normal_P&amp;L" xfId="66"/>
    <cellStyle name="Normal_P&amp;L_Financial statements_bg model 2002" xfId="67"/>
    <cellStyle name="Normal_P&amp;L_IS_by type" xfId="68"/>
    <cellStyle name="Normal_Sheet2" xfId="69"/>
    <cellStyle name="Normal_SOPHARMA_FS_01_12_2007_predvaritelen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Documents\Sopharma\Reports\2013%20Q1\FS%20SOPHARMA%2031.03.2013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view="pageBreakPreview" zoomScaleNormal="90" zoomScaleSheetLayoutView="100" zoomScalePageLayoutView="0" workbookViewId="0" topLeftCell="A1">
      <selection activeCell="A2" sqref="A2"/>
    </sheetView>
  </sheetViews>
  <sheetFormatPr defaultColWidth="0" defaultRowHeight="0" customHeight="1" zeroHeight="1"/>
  <cols>
    <col min="1" max="2" width="9.28125" style="202" customWidth="1"/>
    <col min="3" max="3" width="24.7109375" style="202" customWidth="1"/>
    <col min="4" max="4" width="7.7109375" style="202" customWidth="1"/>
    <col min="5" max="9" width="9.28125" style="202" customWidth="1"/>
    <col min="10" max="16384" width="9.28125" style="202" hidden="1" customWidth="1"/>
  </cols>
  <sheetData>
    <row r="1" spans="1:8" ht="18.75">
      <c r="A1" s="259" t="s">
        <v>2</v>
      </c>
      <c r="B1" s="200"/>
      <c r="C1" s="200"/>
      <c r="D1" s="201"/>
      <c r="E1" s="200"/>
      <c r="F1" s="200"/>
      <c r="G1" s="200"/>
      <c r="H1" s="200"/>
    </row>
    <row r="2" ht="12.75"/>
    <row r="3" ht="12.75"/>
    <row r="4" ht="12.75"/>
    <row r="5" spans="1:9" ht="18.75">
      <c r="A5" s="203" t="s">
        <v>121</v>
      </c>
      <c r="D5" s="204" t="s">
        <v>3</v>
      </c>
      <c r="E5" s="205"/>
      <c r="F5" s="206"/>
      <c r="G5" s="206"/>
      <c r="H5" s="206"/>
      <c r="I5" s="206"/>
    </row>
    <row r="6" spans="1:9" ht="17.25" customHeight="1">
      <c r="A6" s="203"/>
      <c r="D6" s="204" t="s">
        <v>122</v>
      </c>
      <c r="E6" s="205"/>
      <c r="F6" s="206"/>
      <c r="G6" s="206"/>
      <c r="H6" s="206"/>
      <c r="I6" s="206"/>
    </row>
    <row r="7" spans="1:9" ht="18.75">
      <c r="A7" s="203"/>
      <c r="D7" s="204" t="s">
        <v>123</v>
      </c>
      <c r="E7" s="205"/>
      <c r="F7" s="206"/>
      <c r="G7" s="206"/>
      <c r="H7" s="206"/>
      <c r="I7" s="206"/>
    </row>
    <row r="8" spans="1:9" ht="18.75">
      <c r="A8" s="203"/>
      <c r="D8" s="204" t="s">
        <v>124</v>
      </c>
      <c r="E8" s="205"/>
      <c r="F8" s="206"/>
      <c r="G8" s="206"/>
      <c r="H8" s="206"/>
      <c r="I8" s="206"/>
    </row>
    <row r="9" spans="1:9" ht="16.5">
      <c r="A9" s="207"/>
      <c r="D9" s="204" t="s">
        <v>125</v>
      </c>
      <c r="E9" s="205"/>
      <c r="F9" s="207"/>
      <c r="G9" s="206"/>
      <c r="H9" s="206"/>
      <c r="I9" s="206"/>
    </row>
    <row r="10" spans="1:9" ht="18.75">
      <c r="A10" s="203"/>
      <c r="D10" s="208"/>
      <c r="E10" s="208"/>
      <c r="F10" s="206"/>
      <c r="G10" s="206"/>
      <c r="H10" s="206"/>
      <c r="I10" s="206"/>
    </row>
    <row r="11" spans="1:9" ht="18.75">
      <c r="A11" s="203"/>
      <c r="D11" s="209"/>
      <c r="E11" s="209"/>
      <c r="F11" s="209"/>
      <c r="G11" s="206"/>
      <c r="H11" s="206"/>
      <c r="I11" s="206"/>
    </row>
    <row r="12" spans="1:7" ht="18.75">
      <c r="A12" s="203" t="s">
        <v>126</v>
      </c>
      <c r="D12" s="209" t="s">
        <v>3</v>
      </c>
      <c r="E12" s="210"/>
      <c r="F12" s="210"/>
      <c r="G12" s="211"/>
    </row>
    <row r="13" spans="4:9" ht="16.5">
      <c r="D13" s="209"/>
      <c r="E13" s="210"/>
      <c r="F13" s="210"/>
      <c r="G13" s="212"/>
      <c r="H13" s="206"/>
      <c r="I13" s="206"/>
    </row>
    <row r="14" spans="4:9" ht="16.5">
      <c r="D14" s="209"/>
      <c r="E14" s="210"/>
      <c r="F14" s="210"/>
      <c r="G14" s="212"/>
      <c r="H14" s="206"/>
      <c r="I14" s="206"/>
    </row>
    <row r="15" spans="1:9" ht="18.75">
      <c r="A15" s="203" t="s">
        <v>4</v>
      </c>
      <c r="D15" s="209" t="s">
        <v>5</v>
      </c>
      <c r="E15" s="210"/>
      <c r="F15" s="210"/>
      <c r="G15" s="212"/>
      <c r="H15" s="206"/>
      <c r="I15" s="206"/>
    </row>
    <row r="16" spans="1:9" ht="18.75">
      <c r="A16" s="203"/>
      <c r="D16" s="209"/>
      <c r="E16" s="210"/>
      <c r="F16" s="210"/>
      <c r="G16" s="212"/>
      <c r="H16" s="206"/>
      <c r="I16" s="206"/>
    </row>
    <row r="17" spans="1:9" ht="18.75">
      <c r="A17" s="213"/>
      <c r="D17" s="209"/>
      <c r="E17" s="210"/>
      <c r="F17" s="210"/>
      <c r="G17" s="212"/>
      <c r="H17" s="206"/>
      <c r="I17" s="206"/>
    </row>
    <row r="18" spans="1:9" ht="18.75">
      <c r="A18" s="213" t="s">
        <v>155</v>
      </c>
      <c r="D18" s="209" t="s">
        <v>156</v>
      </c>
      <c r="E18" s="210"/>
      <c r="F18" s="210"/>
      <c r="G18" s="212"/>
      <c r="H18" s="206"/>
      <c r="I18" s="206"/>
    </row>
    <row r="19" spans="1:9" ht="18.75">
      <c r="A19" s="213"/>
      <c r="D19" s="209"/>
      <c r="E19" s="210"/>
      <c r="F19" s="210"/>
      <c r="G19" s="212"/>
      <c r="H19" s="206"/>
      <c r="I19" s="206"/>
    </row>
    <row r="20" spans="1:9" ht="18.75">
      <c r="A20" s="213"/>
      <c r="D20" s="209"/>
      <c r="E20" s="210"/>
      <c r="F20" s="210"/>
      <c r="G20" s="212"/>
      <c r="H20" s="206"/>
      <c r="I20" s="206"/>
    </row>
    <row r="21" spans="1:9" ht="18.75">
      <c r="A21" s="203" t="s">
        <v>127</v>
      </c>
      <c r="B21" s="203"/>
      <c r="C21" s="203"/>
      <c r="D21" s="209" t="s">
        <v>6</v>
      </c>
      <c r="E21" s="210"/>
      <c r="F21" s="210"/>
      <c r="G21" s="212"/>
      <c r="H21" s="206"/>
      <c r="I21" s="206"/>
    </row>
    <row r="22" spans="1:9" ht="18.75">
      <c r="A22" s="203"/>
      <c r="D22" s="209"/>
      <c r="E22" s="210"/>
      <c r="F22" s="210"/>
      <c r="G22" s="211"/>
      <c r="H22" s="203"/>
      <c r="I22" s="203"/>
    </row>
    <row r="23" spans="1:7" ht="18.75">
      <c r="A23" s="203"/>
      <c r="D23" s="209"/>
      <c r="E23" s="210"/>
      <c r="F23" s="210"/>
      <c r="G23" s="211"/>
    </row>
    <row r="24" spans="1:7" ht="18.75">
      <c r="A24" s="203" t="s">
        <v>128</v>
      </c>
      <c r="D24" s="209" t="s">
        <v>129</v>
      </c>
      <c r="E24" s="210"/>
      <c r="F24" s="210"/>
      <c r="G24" s="211"/>
    </row>
    <row r="25" spans="1:7" ht="18.75">
      <c r="A25" s="203"/>
      <c r="D25" s="209"/>
      <c r="E25" s="210"/>
      <c r="F25" s="210"/>
      <c r="G25" s="211"/>
    </row>
    <row r="26" spans="1:7" ht="18.75">
      <c r="A26" s="203"/>
      <c r="D26" s="209"/>
      <c r="E26" s="210"/>
      <c r="F26" s="210"/>
      <c r="G26" s="211"/>
    </row>
    <row r="27" spans="1:7" ht="18.75">
      <c r="A27" s="203" t="s">
        <v>130</v>
      </c>
      <c r="D27" s="209" t="s">
        <v>131</v>
      </c>
      <c r="E27" s="210"/>
      <c r="F27" s="210"/>
      <c r="G27" s="211"/>
    </row>
    <row r="28" spans="1:7" ht="18.75">
      <c r="A28" s="203"/>
      <c r="D28" s="209" t="s">
        <v>132</v>
      </c>
      <c r="E28" s="210"/>
      <c r="F28" s="210"/>
      <c r="G28" s="211"/>
    </row>
    <row r="29" spans="1:7" ht="18.75">
      <c r="A29" s="203"/>
      <c r="D29" s="206"/>
      <c r="E29" s="212"/>
      <c r="F29" s="212"/>
      <c r="G29" s="211"/>
    </row>
    <row r="30" spans="1:7" ht="18.75">
      <c r="A30" s="203"/>
      <c r="D30" s="209"/>
      <c r="E30" s="211"/>
      <c r="F30" s="211"/>
      <c r="G30" s="211"/>
    </row>
    <row r="31" spans="1:7" ht="18.75">
      <c r="A31" s="203" t="s">
        <v>133</v>
      </c>
      <c r="C31" s="214"/>
      <c r="D31" s="209" t="s">
        <v>157</v>
      </c>
      <c r="E31" s="210"/>
      <c r="F31" s="211"/>
      <c r="G31" s="215"/>
    </row>
    <row r="32" spans="1:7" ht="18.75">
      <c r="A32" s="203"/>
      <c r="C32" s="214"/>
      <c r="D32" s="209" t="s">
        <v>158</v>
      </c>
      <c r="E32" s="210"/>
      <c r="F32" s="211"/>
      <c r="G32" s="216"/>
    </row>
    <row r="33" spans="1:7" ht="18.75">
      <c r="A33" s="203"/>
      <c r="D33" s="209" t="s">
        <v>134</v>
      </c>
      <c r="E33" s="216"/>
      <c r="F33" s="216"/>
      <c r="G33" s="216"/>
    </row>
    <row r="34" spans="1:7" ht="18.75">
      <c r="A34" s="203"/>
      <c r="D34" s="209" t="s">
        <v>159</v>
      </c>
      <c r="E34" s="216"/>
      <c r="F34" s="216"/>
      <c r="G34" s="216"/>
    </row>
    <row r="35" spans="1:7" ht="18.75">
      <c r="A35" s="203"/>
      <c r="D35" s="209" t="s">
        <v>135</v>
      </c>
      <c r="E35" s="216"/>
      <c r="F35" s="216"/>
      <c r="G35" s="216"/>
    </row>
    <row r="36" spans="1:7" ht="18.75">
      <c r="A36" s="203"/>
      <c r="D36" s="209" t="s">
        <v>160</v>
      </c>
      <c r="E36" s="216"/>
      <c r="F36" s="216"/>
      <c r="G36" s="216"/>
    </row>
    <row r="37" spans="1:7" ht="18.75">
      <c r="A37" s="203"/>
      <c r="D37" s="209" t="s">
        <v>161</v>
      </c>
      <c r="E37" s="216"/>
      <c r="F37" s="216"/>
      <c r="G37" s="216"/>
    </row>
    <row r="38" spans="1:7" ht="18.75">
      <c r="A38" s="203"/>
      <c r="D38" s="209" t="s">
        <v>162</v>
      </c>
      <c r="E38" s="216"/>
      <c r="F38" s="216"/>
      <c r="G38" s="216"/>
    </row>
    <row r="39" spans="1:7" ht="18.75">
      <c r="A39" s="203"/>
      <c r="D39" s="209"/>
      <c r="E39" s="216"/>
      <c r="F39" s="211"/>
      <c r="G39" s="216"/>
    </row>
    <row r="40" spans="1:9" ht="18.75">
      <c r="A40" s="203" t="s">
        <v>136</v>
      </c>
      <c r="D40" s="204" t="s">
        <v>137</v>
      </c>
      <c r="E40" s="217"/>
      <c r="F40" s="217"/>
      <c r="G40" s="217"/>
      <c r="H40" s="203"/>
      <c r="I40" s="203"/>
    </row>
    <row r="41" spans="4:9" ht="18.75">
      <c r="D41" s="204" t="s">
        <v>138</v>
      </c>
      <c r="E41" s="217"/>
      <c r="F41" s="217"/>
      <c r="G41" s="217"/>
      <c r="H41" s="203"/>
      <c r="I41" s="203"/>
    </row>
    <row r="42" spans="1:7" ht="18.75">
      <c r="A42" s="203"/>
      <c r="D42" s="204" t="s">
        <v>139</v>
      </c>
      <c r="E42" s="217"/>
      <c r="F42" s="217"/>
      <c r="G42" s="217"/>
    </row>
    <row r="43" spans="1:7" ht="18.75">
      <c r="A43" s="203"/>
      <c r="D43" s="204" t="s">
        <v>145</v>
      </c>
      <c r="E43" s="217"/>
      <c r="F43" s="217"/>
      <c r="G43" s="217"/>
    </row>
    <row r="44" spans="1:7" ht="18.75">
      <c r="A44" s="203"/>
      <c r="D44" s="204" t="s">
        <v>140</v>
      </c>
      <c r="E44" s="217"/>
      <c r="F44" s="217"/>
      <c r="G44" s="217"/>
    </row>
    <row r="45" spans="1:7" ht="18.75">
      <c r="A45" s="203"/>
      <c r="D45" s="204" t="s">
        <v>141</v>
      </c>
      <c r="E45" s="217"/>
      <c r="F45" s="217"/>
      <c r="G45" s="217"/>
    </row>
    <row r="46" spans="1:7" ht="18.75">
      <c r="A46" s="203"/>
      <c r="D46" s="204" t="s">
        <v>142</v>
      </c>
      <c r="E46" s="217"/>
      <c r="F46" s="217"/>
      <c r="G46" s="217"/>
    </row>
    <row r="47" spans="1:7" ht="18.75">
      <c r="A47" s="203"/>
      <c r="D47" s="204" t="s">
        <v>163</v>
      </c>
      <c r="E47" s="217"/>
      <c r="F47" s="217"/>
      <c r="G47" s="217"/>
    </row>
    <row r="48" spans="1:7" ht="18.75">
      <c r="A48" s="203"/>
      <c r="D48" s="204"/>
      <c r="E48" s="217"/>
      <c r="F48" s="217"/>
      <c r="G48" s="217"/>
    </row>
    <row r="49" spans="1:7" ht="18.75">
      <c r="A49" s="203"/>
      <c r="D49" s="204"/>
      <c r="E49" s="1"/>
      <c r="F49" s="215"/>
      <c r="G49" s="1"/>
    </row>
    <row r="50" spans="1:9" ht="18.75">
      <c r="A50" s="203" t="s">
        <v>143</v>
      </c>
      <c r="D50" s="206" t="s">
        <v>144</v>
      </c>
      <c r="E50" s="216"/>
      <c r="F50" s="216"/>
      <c r="G50" s="1"/>
      <c r="H50" s="218"/>
      <c r="I50" s="218"/>
    </row>
    <row r="51" spans="1:7" ht="18.75">
      <c r="A51" s="203"/>
      <c r="E51" s="216"/>
      <c r="F51" s="211"/>
      <c r="G51" s="216"/>
    </row>
    <row r="52" spans="1:6" ht="18.75">
      <c r="A52" s="203"/>
      <c r="F52" s="203"/>
    </row>
    <row r="53" spans="1:6" ht="18.75">
      <c r="A53" s="203"/>
      <c r="F53" s="203"/>
    </row>
    <row r="54" spans="1:6" ht="18.75">
      <c r="A54" s="203"/>
      <c r="F54" s="203"/>
    </row>
    <row r="55" spans="1:6" ht="18.75">
      <c r="A55" s="203"/>
      <c r="F55" s="203"/>
    </row>
    <row r="56" spans="1:6" ht="18.75">
      <c r="A56" s="203"/>
      <c r="F56" s="203"/>
    </row>
    <row r="57" spans="1:6" ht="18.75">
      <c r="A57" s="203"/>
      <c r="F57" s="203"/>
    </row>
    <row r="58" spans="1:6" ht="18.75">
      <c r="A58" s="203"/>
      <c r="F58" s="203"/>
    </row>
    <row r="59" ht="12.75"/>
    <row r="60" ht="12.75"/>
    <row r="61" ht="12.75"/>
    <row r="62" ht="12.75"/>
    <row r="63" ht="12.75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2.75"/>
  <cols>
    <col min="1" max="1" width="66.140625" style="2" customWidth="1"/>
    <col min="2" max="2" width="9.7109375" style="8" customWidth="1"/>
    <col min="3" max="3" width="2.7109375" style="8" customWidth="1"/>
    <col min="4" max="4" width="16.28125" style="8" bestFit="1" customWidth="1"/>
    <col min="5" max="5" width="1.421875" style="8" customWidth="1"/>
    <col min="6" max="6" width="16.28125" style="8" bestFit="1" customWidth="1"/>
    <col min="7" max="7" width="3.28125" style="2" customWidth="1"/>
    <col min="8" max="8" width="5.00390625" style="2" customWidth="1"/>
    <col min="9" max="9" width="11.421875" style="2" bestFit="1" customWidth="1"/>
    <col min="10" max="16384" width="11.421875" style="2" customWidth="1"/>
  </cols>
  <sheetData>
    <row r="1" spans="1:6" ht="15">
      <c r="A1" s="307" t="s">
        <v>2</v>
      </c>
      <c r="B1" s="308"/>
      <c r="C1" s="308"/>
      <c r="D1" s="308"/>
      <c r="E1" s="308"/>
      <c r="F1" s="308"/>
    </row>
    <row r="2" spans="1:6" s="3" customFormat="1" ht="15">
      <c r="A2" s="309" t="s">
        <v>194</v>
      </c>
      <c r="B2" s="310"/>
      <c r="C2" s="310"/>
      <c r="D2" s="310"/>
      <c r="E2" s="310"/>
      <c r="F2" s="310"/>
    </row>
    <row r="3" spans="1:6" ht="15">
      <c r="A3" s="4" t="s">
        <v>195</v>
      </c>
      <c r="B3" s="5"/>
      <c r="C3" s="5"/>
      <c r="D3" s="5"/>
      <c r="E3" s="5"/>
      <c r="F3" s="5"/>
    </row>
    <row r="4" spans="1:6" ht="15">
      <c r="A4" s="4"/>
      <c r="B4" s="5"/>
      <c r="C4" s="5"/>
      <c r="D4" s="5"/>
      <c r="E4" s="5"/>
      <c r="F4" s="5"/>
    </row>
    <row r="5" spans="1:6" ht="15">
      <c r="A5" s="3"/>
      <c r="B5" s="304" t="s">
        <v>7</v>
      </c>
      <c r="C5" s="6"/>
      <c r="D5" s="305" t="s">
        <v>179</v>
      </c>
      <c r="E5" s="6"/>
      <c r="F5" s="305" t="s">
        <v>180</v>
      </c>
    </row>
    <row r="6" spans="1:6" ht="10.5" customHeight="1">
      <c r="A6" s="3"/>
      <c r="B6" s="304"/>
      <c r="C6" s="6"/>
      <c r="D6" s="306"/>
      <c r="E6" s="6"/>
      <c r="F6" s="306"/>
    </row>
    <row r="7" spans="1:6" ht="15">
      <c r="A7" s="7"/>
      <c r="D7" s="260" t="s">
        <v>0</v>
      </c>
      <c r="F7" s="261" t="s">
        <v>0</v>
      </c>
    </row>
    <row r="8" ht="15">
      <c r="A8" s="7"/>
    </row>
    <row r="9" spans="1:9" ht="15" customHeight="1">
      <c r="A9" s="230" t="s">
        <v>8</v>
      </c>
      <c r="B9" s="8">
        <v>3</v>
      </c>
      <c r="D9" s="9">
        <v>764574</v>
      </c>
      <c r="E9" s="236"/>
      <c r="F9" s="9">
        <v>688579</v>
      </c>
      <c r="I9" s="10"/>
    </row>
    <row r="10" spans="1:7" ht="15">
      <c r="A10" s="127" t="s">
        <v>9</v>
      </c>
      <c r="B10" s="8">
        <v>4</v>
      </c>
      <c r="D10" s="9">
        <v>4901</v>
      </c>
      <c r="E10" s="236"/>
      <c r="F10" s="9">
        <v>2328</v>
      </c>
      <c r="G10" s="199"/>
    </row>
    <row r="11" spans="1:9" ht="15">
      <c r="A11" s="126" t="s">
        <v>10</v>
      </c>
      <c r="D11" s="9">
        <v>-3430</v>
      </c>
      <c r="E11" s="236"/>
      <c r="F11" s="9">
        <v>2678</v>
      </c>
      <c r="G11" s="11"/>
      <c r="I11" s="10"/>
    </row>
    <row r="12" spans="1:9" ht="15">
      <c r="A12" s="230" t="s">
        <v>11</v>
      </c>
      <c r="B12" s="237">
        <v>5</v>
      </c>
      <c r="C12" s="237"/>
      <c r="D12" s="9">
        <v>-86302</v>
      </c>
      <c r="E12" s="236"/>
      <c r="F12" s="9">
        <v>-89575</v>
      </c>
      <c r="G12" s="9"/>
      <c r="I12" s="10"/>
    </row>
    <row r="13" spans="1:9" ht="15">
      <c r="A13" s="231" t="s">
        <v>12</v>
      </c>
      <c r="B13" s="8">
        <v>6</v>
      </c>
      <c r="D13" s="9">
        <v>-59809</v>
      </c>
      <c r="E13" s="236"/>
      <c r="F13" s="9">
        <v>-55492</v>
      </c>
      <c r="G13" s="9"/>
      <c r="I13" s="10"/>
    </row>
    <row r="14" spans="1:7" ht="15">
      <c r="A14" s="127" t="s">
        <v>13</v>
      </c>
      <c r="B14" s="8">
        <v>7</v>
      </c>
      <c r="D14" s="9">
        <v>-74852</v>
      </c>
      <c r="E14" s="236"/>
      <c r="F14" s="9">
        <v>-68972</v>
      </c>
      <c r="G14" s="9"/>
    </row>
    <row r="15" spans="1:7" ht="15">
      <c r="A15" s="126" t="s">
        <v>14</v>
      </c>
      <c r="B15" s="8" t="s">
        <v>1</v>
      </c>
      <c r="D15" s="9">
        <v>-23549</v>
      </c>
      <c r="E15" s="236"/>
      <c r="F15" s="9">
        <v>-21995</v>
      </c>
      <c r="G15" s="9"/>
    </row>
    <row r="16" spans="1:7" ht="15">
      <c r="A16" s="232" t="s">
        <v>15</v>
      </c>
      <c r="B16" s="8">
        <v>8</v>
      </c>
      <c r="D16" s="9">
        <v>-452105</v>
      </c>
      <c r="E16" s="236"/>
      <c r="F16" s="9">
        <v>-400535</v>
      </c>
      <c r="G16" s="9"/>
    </row>
    <row r="17" spans="1:9" ht="15">
      <c r="A17" s="231" t="s">
        <v>16</v>
      </c>
      <c r="B17" s="8">
        <v>9</v>
      </c>
      <c r="D17" s="9">
        <v>-16445</v>
      </c>
      <c r="E17" s="236"/>
      <c r="F17" s="9">
        <v>-11548</v>
      </c>
      <c r="G17" s="9"/>
      <c r="I17" s="10"/>
    </row>
    <row r="18" spans="1:10" ht="15" customHeight="1">
      <c r="A18" s="233" t="s">
        <v>17</v>
      </c>
      <c r="D18" s="14">
        <f>SUM(D9:D17)</f>
        <v>52983</v>
      </c>
      <c r="E18" s="236"/>
      <c r="F18" s="14">
        <f>SUM(F9:F17)</f>
        <v>45468</v>
      </c>
      <c r="G18" s="16"/>
      <c r="J18" s="10"/>
    </row>
    <row r="19" spans="1:7" ht="15" customHeight="1">
      <c r="A19" s="232"/>
      <c r="D19" s="43"/>
      <c r="E19" s="236"/>
      <c r="F19" s="43"/>
      <c r="G19" s="9"/>
    </row>
    <row r="20" spans="1:7" ht="15">
      <c r="A20" s="127" t="s">
        <v>18</v>
      </c>
      <c r="B20" s="8">
        <v>11</v>
      </c>
      <c r="D20" s="9">
        <v>8783</v>
      </c>
      <c r="E20" s="236"/>
      <c r="F20" s="9">
        <v>6043</v>
      </c>
      <c r="G20" s="199"/>
    </row>
    <row r="21" spans="1:7" ht="15">
      <c r="A21" s="127" t="s">
        <v>19</v>
      </c>
      <c r="B21" s="8">
        <v>12</v>
      </c>
      <c r="D21" s="9">
        <v>-23324</v>
      </c>
      <c r="E21" s="236"/>
      <c r="F21" s="9">
        <v>-9341</v>
      </c>
      <c r="G21" s="13"/>
    </row>
    <row r="22" spans="1:7" ht="15">
      <c r="A22" s="128" t="s">
        <v>20</v>
      </c>
      <c r="D22" s="262">
        <f>D20+D21</f>
        <v>-14541</v>
      </c>
      <c r="E22" s="238"/>
      <c r="F22" s="262">
        <f>F20+F21</f>
        <v>-3298</v>
      </c>
      <c r="G22" s="13"/>
    </row>
    <row r="23" spans="1:7" ht="15">
      <c r="A23" s="128"/>
      <c r="D23" s="268"/>
      <c r="E23" s="238"/>
      <c r="F23" s="268"/>
      <c r="G23" s="13"/>
    </row>
    <row r="24" spans="1:7" ht="15">
      <c r="A24" s="232" t="s">
        <v>114</v>
      </c>
      <c r="B24" s="8" t="s">
        <v>164</v>
      </c>
      <c r="D24" s="176">
        <v>1697</v>
      </c>
      <c r="E24" s="238"/>
      <c r="F24" s="176">
        <v>823</v>
      </c>
      <c r="G24" s="13"/>
    </row>
    <row r="25" spans="1:7" ht="15.75" customHeight="1">
      <c r="A25" s="232" t="s">
        <v>146</v>
      </c>
      <c r="D25" s="176">
        <v>-11</v>
      </c>
      <c r="E25" s="238"/>
      <c r="F25" s="176">
        <v>-37</v>
      </c>
      <c r="G25" s="13"/>
    </row>
    <row r="26" spans="1:7" ht="15">
      <c r="A26" s="232" t="s">
        <v>117</v>
      </c>
      <c r="D26" s="239">
        <v>-443</v>
      </c>
      <c r="E26" s="238"/>
      <c r="F26" s="239">
        <v>-56</v>
      </c>
      <c r="G26" s="13"/>
    </row>
    <row r="27" spans="1:7" ht="15">
      <c r="A27" s="233" t="s">
        <v>21</v>
      </c>
      <c r="D27" s="269">
        <f>D18+D22+SUM(D24:D26)</f>
        <v>39685</v>
      </c>
      <c r="E27" s="238"/>
      <c r="F27" s="269">
        <f>F18+F22+SUM(F24:F26)</f>
        <v>42900</v>
      </c>
      <c r="G27" s="15"/>
    </row>
    <row r="28" spans="1:7" ht="15">
      <c r="A28" s="233"/>
      <c r="D28" s="43"/>
      <c r="E28" s="238"/>
      <c r="F28" s="43"/>
      <c r="G28" s="15"/>
    </row>
    <row r="29" spans="1:7" ht="15">
      <c r="A29" s="232" t="s">
        <v>22</v>
      </c>
      <c r="D29" s="17">
        <v>-6021</v>
      </c>
      <c r="E29" s="238"/>
      <c r="F29" s="17">
        <v>-4934</v>
      </c>
      <c r="G29" s="15"/>
    </row>
    <row r="30" spans="1:7" ht="15">
      <c r="A30" s="232"/>
      <c r="B30" s="18"/>
      <c r="C30" s="18"/>
      <c r="D30" s="270"/>
      <c r="E30" s="271"/>
      <c r="F30" s="270"/>
      <c r="G30" s="15"/>
    </row>
    <row r="31" spans="1:7" ht="15.75" thickBot="1">
      <c r="A31" s="234" t="s">
        <v>23</v>
      </c>
      <c r="B31" s="18"/>
      <c r="C31" s="18"/>
      <c r="D31" s="20">
        <f>D27+D29</f>
        <v>33664</v>
      </c>
      <c r="E31" s="271"/>
      <c r="F31" s="20">
        <f>F27+F29</f>
        <v>37966</v>
      </c>
      <c r="G31" s="15"/>
    </row>
    <row r="32" spans="1:7" ht="15.75" thickTop="1">
      <c r="A32" s="232"/>
      <c r="B32" s="18"/>
      <c r="C32" s="18"/>
      <c r="D32" s="270"/>
      <c r="E32" s="18"/>
      <c r="F32" s="270"/>
      <c r="G32" s="15"/>
    </row>
    <row r="33" spans="1:7" ht="15">
      <c r="A33" s="232" t="s">
        <v>181</v>
      </c>
      <c r="B33" s="177"/>
      <c r="C33" s="177"/>
      <c r="D33" s="266">
        <v>0</v>
      </c>
      <c r="E33" s="177"/>
      <c r="F33" s="266">
        <v>-6</v>
      </c>
      <c r="G33" s="15"/>
    </row>
    <row r="34" spans="1:7" ht="15">
      <c r="A34" s="232"/>
      <c r="B34" s="18"/>
      <c r="C34" s="18"/>
      <c r="D34" s="270"/>
      <c r="E34" s="18"/>
      <c r="F34" s="270"/>
      <c r="G34" s="15"/>
    </row>
    <row r="35" spans="1:7" ht="15.75" thickBot="1">
      <c r="A35" s="233" t="s">
        <v>182</v>
      </c>
      <c r="B35" s="18"/>
      <c r="C35" s="18"/>
      <c r="D35" s="267">
        <f>D31+D33</f>
        <v>33664</v>
      </c>
      <c r="E35" s="18"/>
      <c r="F35" s="267">
        <f>F31+F33</f>
        <v>37960</v>
      </c>
      <c r="G35" s="15"/>
    </row>
    <row r="36" spans="1:7" ht="15.75" thickTop="1">
      <c r="A36" s="232"/>
      <c r="B36" s="18"/>
      <c r="C36" s="18"/>
      <c r="D36" s="270"/>
      <c r="E36" s="18"/>
      <c r="F36" s="270"/>
      <c r="G36" s="15"/>
    </row>
    <row r="37" spans="1:9" ht="15">
      <c r="A37" s="128" t="s">
        <v>24</v>
      </c>
      <c r="B37" s="272"/>
      <c r="C37" s="272"/>
      <c r="D37" s="273"/>
      <c r="E37" s="244"/>
      <c r="F37" s="273"/>
      <c r="G37" s="15"/>
      <c r="I37" s="19"/>
    </row>
    <row r="38" spans="1:9" ht="15">
      <c r="A38" s="25" t="s">
        <v>183</v>
      </c>
      <c r="B38" s="272"/>
      <c r="C38" s="272"/>
      <c r="D38" s="273"/>
      <c r="E38" s="244"/>
      <c r="F38" s="273"/>
      <c r="G38" s="15"/>
      <c r="I38" s="19"/>
    </row>
    <row r="39" spans="1:9" ht="15">
      <c r="A39" s="127" t="s">
        <v>189</v>
      </c>
      <c r="D39" s="240">
        <v>-353</v>
      </c>
      <c r="E39" s="241"/>
      <c r="F39" s="240">
        <v>18</v>
      </c>
      <c r="G39" s="15"/>
      <c r="I39" s="19"/>
    </row>
    <row r="40" spans="1:9" ht="15">
      <c r="A40" s="127" t="s">
        <v>190</v>
      </c>
      <c r="D40" s="240">
        <v>-98</v>
      </c>
      <c r="E40" s="241"/>
      <c r="F40" s="274">
        <v>-108</v>
      </c>
      <c r="G40" s="15"/>
      <c r="I40" s="19"/>
    </row>
    <row r="41" spans="1:9" ht="30">
      <c r="A41" s="127" t="s">
        <v>184</v>
      </c>
      <c r="D41" s="242">
        <v>35</v>
      </c>
      <c r="E41" s="241"/>
      <c r="F41" s="242">
        <v>-2</v>
      </c>
      <c r="G41" s="15"/>
      <c r="I41" s="19"/>
    </row>
    <row r="42" spans="1:9" ht="15">
      <c r="A42" s="127"/>
      <c r="B42" s="275"/>
      <c r="C42" s="275"/>
      <c r="D42" s="276">
        <f>SUM(D39:D41)</f>
        <v>-416</v>
      </c>
      <c r="E42" s="277"/>
      <c r="F42" s="276">
        <f>SUM(F39:F41)</f>
        <v>-92</v>
      </c>
      <c r="G42" s="15"/>
      <c r="I42" s="19"/>
    </row>
    <row r="43" spans="1:9" ht="15">
      <c r="A43" s="25" t="s">
        <v>185</v>
      </c>
      <c r="B43" s="275"/>
      <c r="C43" s="275"/>
      <c r="D43" s="278"/>
      <c r="E43" s="279"/>
      <c r="F43" s="278"/>
      <c r="G43" s="15"/>
      <c r="I43" s="19"/>
    </row>
    <row r="44" spans="1:9" ht="15">
      <c r="A44" s="127" t="s">
        <v>25</v>
      </c>
      <c r="D44" s="240">
        <v>-363</v>
      </c>
      <c r="E44" s="241"/>
      <c r="F44" s="240">
        <v>1214</v>
      </c>
      <c r="G44" s="15"/>
      <c r="I44" s="19"/>
    </row>
    <row r="45" spans="1:9" ht="15">
      <c r="A45" s="127" t="s">
        <v>191</v>
      </c>
      <c r="D45" s="242">
        <v>-1006</v>
      </c>
      <c r="E45" s="241"/>
      <c r="F45" s="242">
        <v>-507</v>
      </c>
      <c r="G45" s="15"/>
      <c r="I45" s="19"/>
    </row>
    <row r="46" spans="1:9" ht="30">
      <c r="A46" s="127" t="s">
        <v>186</v>
      </c>
      <c r="D46" s="242">
        <v>0</v>
      </c>
      <c r="E46" s="241"/>
      <c r="F46" s="242">
        <v>0</v>
      </c>
      <c r="G46" s="15"/>
      <c r="I46" s="19"/>
    </row>
    <row r="47" spans="1:9" ht="15">
      <c r="A47" s="127"/>
      <c r="D47" s="280">
        <f>SUM(D44:D46)</f>
        <v>-1369</v>
      </c>
      <c r="E47" s="241"/>
      <c r="F47" s="280">
        <f>SUM(F44:F46)</f>
        <v>707</v>
      </c>
      <c r="G47" s="15"/>
      <c r="I47" s="19"/>
    </row>
    <row r="48" spans="1:9" ht="28.5">
      <c r="A48" s="128" t="s">
        <v>187</v>
      </c>
      <c r="B48" s="8">
        <v>13</v>
      </c>
      <c r="C48" s="2"/>
      <c r="D48" s="243">
        <f>D47+D42</f>
        <v>-1785</v>
      </c>
      <c r="E48" s="244"/>
      <c r="F48" s="243">
        <f>F47+F42</f>
        <v>615</v>
      </c>
      <c r="G48" s="15"/>
      <c r="I48" s="19"/>
    </row>
    <row r="49" spans="1:9" ht="15">
      <c r="A49" s="128"/>
      <c r="B49" s="2"/>
      <c r="C49" s="2"/>
      <c r="D49" s="270"/>
      <c r="E49" s="271"/>
      <c r="F49" s="270"/>
      <c r="G49" s="15"/>
      <c r="I49" s="19"/>
    </row>
    <row r="50" spans="1:9" ht="29.25" thickBot="1">
      <c r="A50" s="128" t="s">
        <v>188</v>
      </c>
      <c r="B50" s="22"/>
      <c r="C50" s="22"/>
      <c r="D50" s="20">
        <f>D48+D35</f>
        <v>31879</v>
      </c>
      <c r="E50" s="271"/>
      <c r="F50" s="20">
        <f>F48+F35</f>
        <v>38575</v>
      </c>
      <c r="G50" s="15"/>
      <c r="I50" s="19"/>
    </row>
    <row r="51" spans="1:9" ht="15.75" thickTop="1">
      <c r="A51" s="128"/>
      <c r="B51" s="22"/>
      <c r="C51" s="22"/>
      <c r="D51" s="281"/>
      <c r="E51" s="22"/>
      <c r="F51" s="281"/>
      <c r="G51" s="15"/>
      <c r="I51" s="19"/>
    </row>
    <row r="52" spans="1:7" ht="15">
      <c r="A52" s="128" t="s">
        <v>26</v>
      </c>
      <c r="G52" s="15"/>
    </row>
    <row r="53" spans="1:7" ht="15">
      <c r="A53" s="128"/>
      <c r="G53" s="15"/>
    </row>
    <row r="54" spans="1:7" ht="15">
      <c r="A54" s="127" t="s">
        <v>27</v>
      </c>
      <c r="D54" s="174">
        <v>30875</v>
      </c>
      <c r="E54" s="113"/>
      <c r="F54" s="176">
        <v>35196</v>
      </c>
      <c r="G54" s="15"/>
    </row>
    <row r="55" spans="1:7" ht="15">
      <c r="A55" s="127" t="s">
        <v>28</v>
      </c>
      <c r="D55" s="174">
        <v>2789</v>
      </c>
      <c r="E55" s="113"/>
      <c r="F55" s="176">
        <v>2764</v>
      </c>
      <c r="G55" s="15"/>
    </row>
    <row r="56" spans="1:7" ht="15">
      <c r="A56" s="235"/>
      <c r="D56" s="174"/>
      <c r="E56" s="113"/>
      <c r="F56" s="176"/>
      <c r="G56" s="15"/>
    </row>
    <row r="57" spans="1:7" ht="15">
      <c r="A57" s="128" t="s">
        <v>29</v>
      </c>
      <c r="D57" s="174"/>
      <c r="E57" s="113"/>
      <c r="F57" s="176"/>
      <c r="G57" s="15"/>
    </row>
    <row r="58" spans="1:9" ht="15">
      <c r="A58" s="127" t="s">
        <v>27</v>
      </c>
      <c r="D58" s="174">
        <f>D50-D59</f>
        <v>29544</v>
      </c>
      <c r="E58" s="113"/>
      <c r="F58" s="176">
        <v>35868</v>
      </c>
      <c r="G58" s="15"/>
      <c r="I58" s="21"/>
    </row>
    <row r="59" spans="1:7" ht="15">
      <c r="A59" s="127" t="s">
        <v>28</v>
      </c>
      <c r="D59" s="174">
        <v>2335</v>
      </c>
      <c r="E59" s="113"/>
      <c r="F59" s="176">
        <v>2707</v>
      </c>
      <c r="G59" s="15"/>
    </row>
    <row r="60" spans="1:6" ht="15">
      <c r="A60" s="23"/>
      <c r="D60" s="113"/>
      <c r="E60" s="113"/>
      <c r="F60" s="113"/>
    </row>
    <row r="61" spans="1:6" ht="15">
      <c r="A61" s="3" t="s">
        <v>192</v>
      </c>
      <c r="C61" s="275" t="s">
        <v>193</v>
      </c>
      <c r="D61" s="282">
        <v>0.2423032229836679</v>
      </c>
      <c r="E61" s="283"/>
      <c r="F61" s="282">
        <v>0.272996207586561</v>
      </c>
    </row>
    <row r="62" ht="15">
      <c r="A62" s="24"/>
    </row>
    <row r="63" spans="1:6" ht="15">
      <c r="A63" s="121" t="s">
        <v>173</v>
      </c>
      <c r="B63" s="18"/>
      <c r="C63" s="18"/>
      <c r="D63" s="18"/>
      <c r="E63" s="18"/>
      <c r="F63" s="18"/>
    </row>
    <row r="64" ht="15">
      <c r="A64" s="24"/>
    </row>
    <row r="66" ht="15">
      <c r="A66" s="25" t="s">
        <v>30</v>
      </c>
    </row>
    <row r="67" ht="15">
      <c r="A67" s="129" t="s">
        <v>3</v>
      </c>
    </row>
    <row r="69" ht="15">
      <c r="A69" s="26" t="s">
        <v>4</v>
      </c>
    </row>
    <row r="70" ht="15">
      <c r="A70" s="27" t="s">
        <v>5</v>
      </c>
    </row>
    <row r="71" ht="15">
      <c r="A71" s="28"/>
    </row>
    <row r="72" ht="15">
      <c r="A72" s="29" t="s">
        <v>165</v>
      </c>
    </row>
    <row r="73" ht="15">
      <c r="A73" s="27" t="s">
        <v>156</v>
      </c>
    </row>
    <row r="75" ht="15">
      <c r="A75" s="3"/>
    </row>
    <row r="76" spans="1:6" ht="15">
      <c r="A76" s="303"/>
      <c r="B76" s="303"/>
      <c r="C76" s="303"/>
      <c r="D76" s="303"/>
      <c r="E76" s="303"/>
      <c r="F76" s="303"/>
    </row>
    <row r="77" spans="1:6" ht="17.25" customHeight="1">
      <c r="A77" s="25"/>
      <c r="B77" s="31"/>
      <c r="C77" s="31"/>
      <c r="D77" s="31"/>
      <c r="E77" s="31"/>
      <c r="F77" s="31"/>
    </row>
    <row r="78" ht="15">
      <c r="A78" s="32"/>
    </row>
    <row r="79" ht="15">
      <c r="A79" s="33"/>
    </row>
    <row r="80" ht="15">
      <c r="A80" s="34"/>
    </row>
    <row r="81" ht="15">
      <c r="A81" s="34"/>
    </row>
    <row r="82" ht="15">
      <c r="A82" s="29"/>
    </row>
    <row r="83" ht="15">
      <c r="A83" s="35"/>
    </row>
    <row r="84" ht="15">
      <c r="A84" s="28"/>
    </row>
    <row r="89" ht="15">
      <c r="A89" s="36"/>
    </row>
  </sheetData>
  <sheetProtection/>
  <mergeCells count="6">
    <mergeCell ref="A76:F76"/>
    <mergeCell ref="B5:B6"/>
    <mergeCell ref="D5:D6"/>
    <mergeCell ref="F5:F6"/>
    <mergeCell ref="A1:F1"/>
    <mergeCell ref="A2:F2"/>
  </mergeCells>
  <printOptions/>
  <pageMargins left="0.7" right="0.7" top="0.75" bottom="0.75" header="0.3" footer="0.3"/>
  <pageSetup blackAndWhite="1" firstPageNumber="1" useFirstPageNumber="1" horizontalDpi="300" verticalDpi="300" orientation="portrait" paperSize="9" scale="5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SheetLayoutView="100" zoomScalePageLayoutView="0" workbookViewId="0" topLeftCell="A43">
      <selection activeCell="A4" sqref="A4"/>
    </sheetView>
  </sheetViews>
  <sheetFormatPr defaultColWidth="11.421875" defaultRowHeight="12.75"/>
  <cols>
    <col min="1" max="1" width="47.140625" style="1" customWidth="1"/>
    <col min="2" max="2" width="3.57421875" style="1" customWidth="1"/>
    <col min="3" max="3" width="10.421875" style="1" bestFit="1" customWidth="1"/>
    <col min="4" max="4" width="14.8515625" style="165" customWidth="1"/>
    <col min="5" max="5" width="2.28125" style="1" customWidth="1"/>
    <col min="6" max="6" width="11.57421875" style="165" customWidth="1"/>
    <col min="7" max="7" width="2.421875" style="165" customWidth="1"/>
    <col min="8" max="16384" width="11.421875" style="1" customWidth="1"/>
  </cols>
  <sheetData>
    <row r="1" spans="1:7" ht="14.25">
      <c r="A1" s="122" t="s">
        <v>2</v>
      </c>
      <c r="B1" s="143"/>
      <c r="C1" s="143"/>
      <c r="D1" s="144"/>
      <c r="E1" s="143"/>
      <c r="F1" s="144"/>
      <c r="G1" s="144"/>
    </row>
    <row r="2" spans="1:7" ht="14.25">
      <c r="A2" s="4" t="s">
        <v>196</v>
      </c>
      <c r="B2" s="145"/>
      <c r="C2" s="145"/>
      <c r="D2" s="146"/>
      <c r="E2" s="145"/>
      <c r="F2" s="146"/>
      <c r="G2" s="146"/>
    </row>
    <row r="3" spans="1:7" ht="15">
      <c r="A3" s="4" t="s">
        <v>197</v>
      </c>
      <c r="B3" s="147"/>
      <c r="C3" s="147"/>
      <c r="D3" s="148"/>
      <c r="E3" s="147"/>
      <c r="F3" s="148"/>
      <c r="G3" s="148"/>
    </row>
    <row r="4" spans="1:7" ht="15">
      <c r="A4" s="149"/>
      <c r="B4" s="6"/>
      <c r="C4" s="311" t="s">
        <v>7</v>
      </c>
      <c r="D4" s="312">
        <v>41639</v>
      </c>
      <c r="E4" s="6"/>
      <c r="F4" s="312">
        <v>41274</v>
      </c>
      <c r="G4" s="37"/>
    </row>
    <row r="5" spans="2:7" ht="12.75">
      <c r="B5" s="6"/>
      <c r="C5" s="311"/>
      <c r="D5" s="306"/>
      <c r="E5" s="6"/>
      <c r="F5" s="306"/>
      <c r="G5" s="38"/>
    </row>
    <row r="6" spans="1:7" ht="14.25">
      <c r="A6" s="150" t="s">
        <v>31</v>
      </c>
      <c r="B6" s="12"/>
      <c r="C6" s="12"/>
      <c r="D6" s="263" t="s">
        <v>0</v>
      </c>
      <c r="E6" s="264"/>
      <c r="F6" s="263" t="s">
        <v>0</v>
      </c>
      <c r="G6" s="39"/>
    </row>
    <row r="7" spans="1:7" ht="14.25">
      <c r="A7" s="130" t="s">
        <v>32</v>
      </c>
      <c r="B7" s="151"/>
      <c r="C7" s="151"/>
      <c r="D7" s="152"/>
      <c r="E7" s="151"/>
      <c r="F7" s="152"/>
      <c r="G7" s="152"/>
    </row>
    <row r="8" spans="1:7" ht="15">
      <c r="A8" s="131" t="s">
        <v>33</v>
      </c>
      <c r="B8" s="153"/>
      <c r="C8" s="178">
        <v>14</v>
      </c>
      <c r="D8" s="245">
        <v>309154</v>
      </c>
      <c r="E8" s="178"/>
      <c r="F8" s="245">
        <v>292074</v>
      </c>
      <c r="G8" s="9"/>
    </row>
    <row r="9" spans="1:7" ht="15">
      <c r="A9" s="131" t="s">
        <v>34</v>
      </c>
      <c r="B9" s="153"/>
      <c r="C9" s="178">
        <v>15</v>
      </c>
      <c r="D9" s="245">
        <v>29018</v>
      </c>
      <c r="E9" s="178"/>
      <c r="F9" s="245">
        <v>26380</v>
      </c>
      <c r="G9" s="9"/>
    </row>
    <row r="10" spans="1:7" ht="15">
      <c r="A10" s="154" t="s">
        <v>35</v>
      </c>
      <c r="B10" s="153"/>
      <c r="C10" s="178">
        <v>16</v>
      </c>
      <c r="D10" s="245">
        <v>10534</v>
      </c>
      <c r="E10" s="178"/>
      <c r="F10" s="245">
        <v>7110</v>
      </c>
      <c r="G10" s="9"/>
    </row>
    <row r="11" spans="1:7" ht="15">
      <c r="A11" s="131" t="s">
        <v>120</v>
      </c>
      <c r="B11" s="153"/>
      <c r="C11" s="178">
        <v>17</v>
      </c>
      <c r="D11" s="245">
        <v>998</v>
      </c>
      <c r="E11" s="178"/>
      <c r="F11" s="245">
        <v>582</v>
      </c>
      <c r="G11" s="9"/>
    </row>
    <row r="12" spans="1:7" ht="15">
      <c r="A12" s="131" t="s">
        <v>36</v>
      </c>
      <c r="B12" s="153"/>
      <c r="C12" s="178">
        <v>18</v>
      </c>
      <c r="D12" s="245">
        <v>8082</v>
      </c>
      <c r="E12" s="178"/>
      <c r="F12" s="245">
        <v>23425</v>
      </c>
      <c r="G12" s="9"/>
    </row>
    <row r="13" spans="1:6" ht="15">
      <c r="A13" s="131" t="s">
        <v>147</v>
      </c>
      <c r="C13" s="178">
        <v>19</v>
      </c>
      <c r="D13" s="245">
        <v>25656</v>
      </c>
      <c r="E13" s="178"/>
      <c r="F13" s="245">
        <v>1183</v>
      </c>
    </row>
    <row r="14" spans="1:7" ht="15">
      <c r="A14" s="131" t="s">
        <v>148</v>
      </c>
      <c r="B14" s="153"/>
      <c r="C14" s="178">
        <v>20</v>
      </c>
      <c r="D14" s="245">
        <v>588</v>
      </c>
      <c r="E14" s="178"/>
      <c r="F14" s="245">
        <v>1460</v>
      </c>
      <c r="G14" s="9"/>
    </row>
    <row r="15" spans="1:7" ht="15">
      <c r="A15" s="131" t="s">
        <v>115</v>
      </c>
      <c r="B15" s="153"/>
      <c r="C15" s="178"/>
      <c r="D15" s="245">
        <v>4741</v>
      </c>
      <c r="E15" s="178"/>
      <c r="F15" s="245">
        <v>2537</v>
      </c>
      <c r="G15" s="9"/>
    </row>
    <row r="16" spans="1:7" ht="14.25" customHeight="1">
      <c r="A16" s="131"/>
      <c r="B16" s="151"/>
      <c r="C16" s="180"/>
      <c r="D16" s="181">
        <f>SUM(D8:D15)</f>
        <v>388771</v>
      </c>
      <c r="E16" s="180"/>
      <c r="F16" s="181">
        <f>SUM(F8:F15)</f>
        <v>354751</v>
      </c>
      <c r="G16" s="155"/>
    </row>
    <row r="17" spans="1:7" ht="15">
      <c r="A17" s="156" t="s">
        <v>38</v>
      </c>
      <c r="B17" s="151"/>
      <c r="C17" s="180"/>
      <c r="D17" s="220"/>
      <c r="E17" s="180"/>
      <c r="F17" s="220"/>
      <c r="G17" s="9"/>
    </row>
    <row r="18" spans="1:7" ht="15">
      <c r="A18" s="131" t="s">
        <v>39</v>
      </c>
      <c r="B18" s="153"/>
      <c r="C18" s="178">
        <v>21</v>
      </c>
      <c r="D18" s="245">
        <v>140722</v>
      </c>
      <c r="E18" s="178"/>
      <c r="F18" s="246">
        <v>130950</v>
      </c>
      <c r="G18" s="9"/>
    </row>
    <row r="19" spans="1:7" ht="15">
      <c r="A19" s="131" t="s">
        <v>40</v>
      </c>
      <c r="B19" s="153"/>
      <c r="C19" s="178">
        <v>22</v>
      </c>
      <c r="D19" s="245">
        <v>193056</v>
      </c>
      <c r="E19" s="178"/>
      <c r="F19" s="246">
        <v>160558</v>
      </c>
      <c r="G19" s="9"/>
    </row>
    <row r="20" spans="1:10" ht="15">
      <c r="A20" s="131" t="s">
        <v>41</v>
      </c>
      <c r="B20" s="153"/>
      <c r="C20" s="178">
        <v>23</v>
      </c>
      <c r="D20" s="245">
        <v>26771</v>
      </c>
      <c r="E20" s="178"/>
      <c r="F20" s="246">
        <v>60871</v>
      </c>
      <c r="G20" s="9"/>
      <c r="H20" s="157"/>
      <c r="J20" s="157"/>
    </row>
    <row r="21" spans="1:7" ht="15">
      <c r="A21" s="158" t="s">
        <v>42</v>
      </c>
      <c r="B21" s="153"/>
      <c r="C21" s="178">
        <v>24</v>
      </c>
      <c r="D21" s="245">
        <v>10553</v>
      </c>
      <c r="E21" s="178"/>
      <c r="F21" s="246">
        <v>22521</v>
      </c>
      <c r="G21" s="9"/>
    </row>
    <row r="22" spans="1:7" ht="15">
      <c r="A22" s="154" t="s">
        <v>43</v>
      </c>
      <c r="B22" s="153"/>
      <c r="C22" s="178">
        <v>25</v>
      </c>
      <c r="D22" s="245">
        <v>27155</v>
      </c>
      <c r="E22" s="178"/>
      <c r="F22" s="246">
        <v>15767</v>
      </c>
      <c r="G22" s="9"/>
    </row>
    <row r="23" spans="1:7" ht="14.25">
      <c r="A23" s="4"/>
      <c r="B23" s="151"/>
      <c r="C23" s="178"/>
      <c r="D23" s="181">
        <f>SUM(D18:D22)</f>
        <v>398257</v>
      </c>
      <c r="E23" s="178"/>
      <c r="F23" s="181">
        <f>SUM(F18:F22)</f>
        <v>390667</v>
      </c>
      <c r="G23" s="155"/>
    </row>
    <row r="24" spans="1:7" ht="14.25">
      <c r="A24" s="4"/>
      <c r="B24" s="151"/>
      <c r="C24" s="178"/>
      <c r="D24" s="183"/>
      <c r="E24" s="178"/>
      <c r="F24" s="183"/>
      <c r="G24" s="155"/>
    </row>
    <row r="25" spans="1:7" ht="15" thickBot="1">
      <c r="A25" s="130" t="s">
        <v>44</v>
      </c>
      <c r="B25" s="151"/>
      <c r="C25" s="178"/>
      <c r="D25" s="184">
        <f>SUM(D23,D16)</f>
        <v>787028</v>
      </c>
      <c r="E25" s="178"/>
      <c r="F25" s="184">
        <f>SUM(F23,F16)</f>
        <v>745418</v>
      </c>
      <c r="G25" s="155"/>
    </row>
    <row r="26" spans="1:7" ht="8.25" customHeight="1" thickTop="1">
      <c r="A26" s="4"/>
      <c r="B26" s="151"/>
      <c r="C26" s="180"/>
      <c r="D26" s="183"/>
      <c r="E26" s="180"/>
      <c r="F26" s="183"/>
      <c r="G26" s="155"/>
    </row>
    <row r="27" spans="1:7" ht="14.25">
      <c r="A27" s="150" t="s">
        <v>45</v>
      </c>
      <c r="B27" s="12"/>
      <c r="C27" s="12"/>
      <c r="D27" s="183"/>
      <c r="E27" s="12"/>
      <c r="F27" s="183"/>
      <c r="G27" s="40"/>
    </row>
    <row r="28" spans="1:7" ht="14.25">
      <c r="A28" s="162" t="s">
        <v>166</v>
      </c>
      <c r="B28" s="12"/>
      <c r="C28" s="12"/>
      <c r="D28" s="183"/>
      <c r="E28" s="12"/>
      <c r="F28" s="183"/>
      <c r="G28" s="40"/>
    </row>
    <row r="29" spans="1:7" ht="14.25" customHeight="1">
      <c r="A29" s="159" t="s">
        <v>46</v>
      </c>
      <c r="B29" s="12"/>
      <c r="C29" s="12"/>
      <c r="D29" s="40"/>
      <c r="E29" s="12"/>
      <c r="F29" s="40"/>
      <c r="G29" s="40"/>
    </row>
    <row r="30" spans="1:7" ht="15">
      <c r="A30" s="3" t="s">
        <v>47</v>
      </c>
      <c r="B30" s="153"/>
      <c r="C30" s="179"/>
      <c r="D30" s="219">
        <v>132000</v>
      </c>
      <c r="E30" s="179"/>
      <c r="F30" s="246">
        <v>132000</v>
      </c>
      <c r="G30" s="9"/>
    </row>
    <row r="31" spans="1:7" ht="15">
      <c r="A31" s="3" t="s">
        <v>48</v>
      </c>
      <c r="B31" s="153"/>
      <c r="C31" s="179"/>
      <c r="D31" s="219">
        <v>33058</v>
      </c>
      <c r="E31" s="179"/>
      <c r="F31" s="246">
        <v>35979</v>
      </c>
      <c r="G31" s="9"/>
    </row>
    <row r="32" spans="1:7" ht="15">
      <c r="A32" s="3" t="s">
        <v>49</v>
      </c>
      <c r="B32" s="153"/>
      <c r="C32" s="179"/>
      <c r="D32" s="219">
        <v>195038</v>
      </c>
      <c r="E32" s="179"/>
      <c r="F32" s="246">
        <v>177792</v>
      </c>
      <c r="G32" s="9"/>
    </row>
    <row r="33" spans="1:7" ht="14.25">
      <c r="A33" s="4"/>
      <c r="B33" s="151"/>
      <c r="C33" s="178"/>
      <c r="D33" s="185">
        <f>SUM(D30:D32)</f>
        <v>360096</v>
      </c>
      <c r="E33" s="178"/>
      <c r="F33" s="185">
        <f>SUM(F30:F32)</f>
        <v>345771</v>
      </c>
      <c r="G33" s="160"/>
    </row>
    <row r="34" spans="1:7" ht="14.25">
      <c r="A34" s="4"/>
      <c r="B34" s="151"/>
      <c r="C34" s="178"/>
      <c r="D34" s="186"/>
      <c r="E34" s="178"/>
      <c r="F34" s="186"/>
      <c r="G34" s="160"/>
    </row>
    <row r="35" spans="1:7" ht="14.25">
      <c r="A35" s="161" t="s">
        <v>28</v>
      </c>
      <c r="B35" s="151"/>
      <c r="C35" s="178"/>
      <c r="D35" s="187">
        <v>54008</v>
      </c>
      <c r="E35" s="178"/>
      <c r="F35" s="187">
        <v>45474</v>
      </c>
      <c r="G35" s="160"/>
    </row>
    <row r="36" spans="1:7" ht="14.25">
      <c r="A36" s="161"/>
      <c r="B36" s="151"/>
      <c r="C36" s="178"/>
      <c r="D36" s="186"/>
      <c r="E36" s="178"/>
      <c r="F36" s="186"/>
      <c r="G36" s="160"/>
    </row>
    <row r="37" spans="1:7" ht="14.25">
      <c r="A37" s="156" t="s">
        <v>50</v>
      </c>
      <c r="B37" s="151"/>
      <c r="C37" s="178">
        <v>26</v>
      </c>
      <c r="D37" s="187">
        <f>D35+D33</f>
        <v>414104</v>
      </c>
      <c r="E37" s="178"/>
      <c r="F37" s="187">
        <f>F35+F33</f>
        <v>391245</v>
      </c>
      <c r="G37" s="160"/>
    </row>
    <row r="38" spans="1:7" ht="14.25">
      <c r="A38" s="41"/>
      <c r="B38" s="151"/>
      <c r="C38" s="178"/>
      <c r="D38" s="186"/>
      <c r="E38" s="178"/>
      <c r="F38" s="186"/>
      <c r="G38" s="160"/>
    </row>
    <row r="39" spans="1:7" ht="15">
      <c r="A39" s="162" t="s">
        <v>51</v>
      </c>
      <c r="B39" s="151"/>
      <c r="C39" s="180"/>
      <c r="D39" s="182"/>
      <c r="E39" s="180"/>
      <c r="F39" s="182"/>
      <c r="G39" s="9"/>
    </row>
    <row r="40" spans="1:7" ht="15">
      <c r="A40" s="150" t="s">
        <v>52</v>
      </c>
      <c r="B40" s="153"/>
      <c r="C40" s="179"/>
      <c r="D40" s="182"/>
      <c r="E40" s="179"/>
      <c r="F40" s="182"/>
      <c r="G40" s="9"/>
    </row>
    <row r="41" spans="1:7" ht="15">
      <c r="A41" s="154" t="s">
        <v>53</v>
      </c>
      <c r="B41" s="153"/>
      <c r="C41" s="179">
        <v>27</v>
      </c>
      <c r="D41" s="219">
        <v>56556</v>
      </c>
      <c r="E41" s="179"/>
      <c r="F41" s="247">
        <v>56844</v>
      </c>
      <c r="G41" s="9"/>
    </row>
    <row r="42" spans="1:7" ht="15">
      <c r="A42" s="163" t="s">
        <v>54</v>
      </c>
      <c r="B42" s="153"/>
      <c r="C42" s="179"/>
      <c r="D42" s="219">
        <f>7717</f>
        <v>7717</v>
      </c>
      <c r="E42" s="179"/>
      <c r="F42" s="247">
        <v>5792</v>
      </c>
      <c r="G42" s="9"/>
    </row>
    <row r="43" spans="1:7" ht="15">
      <c r="A43" s="154" t="s">
        <v>55</v>
      </c>
      <c r="B43" s="153"/>
      <c r="C43" s="179"/>
      <c r="D43" s="219">
        <v>2590</v>
      </c>
      <c r="E43" s="179"/>
      <c r="F43" s="247">
        <v>2439</v>
      </c>
      <c r="G43" s="9"/>
    </row>
    <row r="44" spans="1:7" ht="15">
      <c r="A44" s="164" t="s">
        <v>57</v>
      </c>
      <c r="B44" s="153"/>
      <c r="C44" s="179">
        <v>28</v>
      </c>
      <c r="D44" s="219">
        <v>2438</v>
      </c>
      <c r="E44" s="179"/>
      <c r="F44" s="247">
        <v>2509</v>
      </c>
      <c r="G44" s="9"/>
    </row>
    <row r="45" spans="1:7" ht="15">
      <c r="A45" s="164" t="s">
        <v>167</v>
      </c>
      <c r="B45" s="153"/>
      <c r="C45" s="179"/>
      <c r="D45" s="219">
        <v>5612</v>
      </c>
      <c r="E45" s="179"/>
      <c r="F45" s="247">
        <v>2567</v>
      </c>
      <c r="G45" s="9"/>
    </row>
    <row r="46" spans="1:7" ht="15">
      <c r="A46" s="3" t="s">
        <v>56</v>
      </c>
      <c r="B46" s="153"/>
      <c r="C46" s="179">
        <v>29</v>
      </c>
      <c r="D46" s="219">
        <v>176</v>
      </c>
      <c r="E46" s="179"/>
      <c r="F46" s="247">
        <v>45</v>
      </c>
      <c r="G46" s="9"/>
    </row>
    <row r="47" spans="1:8" ht="15">
      <c r="A47" s="2"/>
      <c r="B47" s="151"/>
      <c r="C47" s="179"/>
      <c r="D47" s="221">
        <f>SUM(D41:D46)</f>
        <v>75089</v>
      </c>
      <c r="E47" s="179"/>
      <c r="F47" s="221">
        <f>SUM(F41:F46)</f>
        <v>70196</v>
      </c>
      <c r="G47" s="160"/>
      <c r="H47" s="165"/>
    </row>
    <row r="48" spans="3:6" ht="14.25" customHeight="1">
      <c r="C48" s="188"/>
      <c r="D48" s="189"/>
      <c r="E48" s="188"/>
      <c r="F48" s="189"/>
    </row>
    <row r="49" spans="1:7" ht="15">
      <c r="A49" s="150" t="s">
        <v>58</v>
      </c>
      <c r="B49" s="166"/>
      <c r="C49" s="190"/>
      <c r="D49" s="191"/>
      <c r="E49" s="190"/>
      <c r="F49" s="191"/>
      <c r="G49" s="167"/>
    </row>
    <row r="50" spans="1:7" ht="15">
      <c r="A50" s="132" t="s">
        <v>59</v>
      </c>
      <c r="B50" s="153"/>
      <c r="C50" s="178">
        <v>30</v>
      </c>
      <c r="D50" s="219">
        <v>209743</v>
      </c>
      <c r="E50" s="178"/>
      <c r="F50" s="248">
        <v>203994</v>
      </c>
      <c r="G50" s="9"/>
    </row>
    <row r="51" spans="1:7" ht="15">
      <c r="A51" s="164" t="s">
        <v>168</v>
      </c>
      <c r="B51" s="153"/>
      <c r="C51" s="178">
        <v>27</v>
      </c>
      <c r="D51" s="219">
        <v>6246</v>
      </c>
      <c r="E51" s="178"/>
      <c r="F51" s="248">
        <v>9559</v>
      </c>
      <c r="G51" s="9"/>
    </row>
    <row r="52" spans="1:7" ht="15">
      <c r="A52" s="164" t="s">
        <v>174</v>
      </c>
      <c r="B52" s="153"/>
      <c r="C52" s="178">
        <v>31</v>
      </c>
      <c r="D52" s="219">
        <v>63568</v>
      </c>
      <c r="E52" s="178"/>
      <c r="F52" s="248">
        <v>55242</v>
      </c>
      <c r="G52" s="9"/>
    </row>
    <row r="53" spans="1:9" ht="15">
      <c r="A53" s="164" t="s">
        <v>60</v>
      </c>
      <c r="B53" s="153"/>
      <c r="C53" s="178">
        <v>32</v>
      </c>
      <c r="D53" s="219">
        <v>3806</v>
      </c>
      <c r="E53" s="178"/>
      <c r="F53" s="248">
        <v>1560</v>
      </c>
      <c r="G53" s="9"/>
      <c r="H53" s="157"/>
      <c r="I53" s="157"/>
    </row>
    <row r="54" spans="1:9" ht="15">
      <c r="A54" s="168" t="s">
        <v>61</v>
      </c>
      <c r="B54" s="153"/>
      <c r="C54" s="178">
        <v>33</v>
      </c>
      <c r="D54" s="219">
        <v>6855</v>
      </c>
      <c r="E54" s="178"/>
      <c r="F54" s="248">
        <v>6624</v>
      </c>
      <c r="G54" s="9"/>
      <c r="H54" s="157"/>
      <c r="I54" s="157"/>
    </row>
    <row r="55" spans="1:6" ht="15">
      <c r="A55" s="164" t="s">
        <v>62</v>
      </c>
      <c r="B55" s="153"/>
      <c r="C55" s="178">
        <v>34</v>
      </c>
      <c r="D55" s="219">
        <v>4241</v>
      </c>
      <c r="E55" s="178"/>
      <c r="F55" s="248">
        <v>2408</v>
      </c>
    </row>
    <row r="56" spans="1:7" ht="15">
      <c r="A56" s="164" t="s">
        <v>63</v>
      </c>
      <c r="B56" s="153"/>
      <c r="C56" s="178">
        <v>35</v>
      </c>
      <c r="D56" s="219">
        <v>3376</v>
      </c>
      <c r="E56" s="178"/>
      <c r="F56" s="248">
        <v>4590</v>
      </c>
      <c r="G56" s="9"/>
    </row>
    <row r="57" spans="1:8" ht="14.25">
      <c r="A57" s="4"/>
      <c r="B57" s="151"/>
      <c r="C57" s="180"/>
      <c r="D57" s="185">
        <f>SUM(D50:D56)</f>
        <v>297835</v>
      </c>
      <c r="E57" s="180"/>
      <c r="F57" s="185">
        <f>SUM(F50:F56)</f>
        <v>283977</v>
      </c>
      <c r="G57" s="160"/>
      <c r="H57" s="165"/>
    </row>
    <row r="58" spans="1:7" ht="14.25">
      <c r="A58" s="4"/>
      <c r="B58" s="151"/>
      <c r="C58" s="180"/>
      <c r="D58" s="186"/>
      <c r="E58" s="180"/>
      <c r="F58" s="186"/>
      <c r="G58" s="160"/>
    </row>
    <row r="59" spans="1:8" ht="14.25">
      <c r="A59" s="162" t="s">
        <v>64</v>
      </c>
      <c r="B59" s="151"/>
      <c r="C59" s="180"/>
      <c r="D59" s="187">
        <f>D47+D57</f>
        <v>372924</v>
      </c>
      <c r="E59" s="180"/>
      <c r="F59" s="187">
        <f>F47+F57</f>
        <v>354173</v>
      </c>
      <c r="G59" s="160"/>
      <c r="H59" s="165"/>
    </row>
    <row r="60" spans="1:7" ht="15">
      <c r="A60" s="7"/>
      <c r="B60" s="151"/>
      <c r="C60" s="180"/>
      <c r="D60" s="186"/>
      <c r="E60" s="180"/>
      <c r="F60" s="186"/>
      <c r="G60" s="160"/>
    </row>
    <row r="61" spans="1:7" ht="15" thickBot="1">
      <c r="A61" s="156" t="s">
        <v>65</v>
      </c>
      <c r="B61" s="151"/>
      <c r="C61" s="180"/>
      <c r="D61" s="184">
        <f>D59+D37</f>
        <v>787028</v>
      </c>
      <c r="E61" s="180"/>
      <c r="F61" s="184">
        <f>F59+F37</f>
        <v>745418</v>
      </c>
      <c r="G61" s="160"/>
    </row>
    <row r="62" spans="1:7" ht="15.75" thickTop="1">
      <c r="A62" s="3"/>
      <c r="B62" s="153"/>
      <c r="C62" s="169"/>
      <c r="D62" s="170"/>
      <c r="E62" s="153"/>
      <c r="F62" s="170"/>
      <c r="G62" s="9"/>
    </row>
    <row r="63" spans="1:7" ht="15">
      <c r="A63" s="171" t="str">
        <f>+'IS'!A63</f>
        <v>The accompanying notes on pages 5 to 98 form an integral part of the consolidated interim financial statements.</v>
      </c>
      <c r="B63" s="153"/>
      <c r="C63" s="172"/>
      <c r="D63" s="173"/>
      <c r="E63" s="172"/>
      <c r="F63" s="173"/>
      <c r="G63" s="173"/>
    </row>
    <row r="64" spans="1:7" ht="15">
      <c r="A64" s="171"/>
      <c r="B64" s="153"/>
      <c r="C64" s="172"/>
      <c r="D64" s="10"/>
      <c r="E64" s="172"/>
      <c r="F64" s="10"/>
      <c r="G64" s="10"/>
    </row>
    <row r="65" spans="1:7" ht="30" customHeight="1">
      <c r="A65" s="313" t="s">
        <v>149</v>
      </c>
      <c r="B65" s="313"/>
      <c r="C65" s="313"/>
      <c r="D65" s="313"/>
      <c r="E65" s="313"/>
      <c r="F65" s="313"/>
      <c r="G65" s="10"/>
    </row>
    <row r="66" spans="1:7" ht="17.25" customHeight="1">
      <c r="A66" s="31"/>
      <c r="B66" s="31"/>
      <c r="C66" s="31"/>
      <c r="D66" s="42"/>
      <c r="E66" s="31"/>
      <c r="F66" s="42"/>
      <c r="G66" s="42"/>
    </row>
    <row r="67" spans="1:7" ht="15" customHeight="1">
      <c r="A67" s="31"/>
      <c r="B67" s="31"/>
      <c r="C67" s="31"/>
      <c r="D67" s="42"/>
      <c r="E67" s="31"/>
      <c r="F67" s="42"/>
      <c r="G67" s="42"/>
    </row>
    <row r="68" spans="1:7" s="2" customFormat="1" ht="15">
      <c r="A68" s="25" t="str">
        <f>'IS'!A66</f>
        <v>Executive Director: </v>
      </c>
      <c r="B68" s="8"/>
      <c r="C68" s="8"/>
      <c r="D68" s="43"/>
      <c r="E68" s="8"/>
      <c r="F68" s="43"/>
      <c r="G68" s="44"/>
    </row>
    <row r="69" spans="1:7" s="2" customFormat="1" ht="15">
      <c r="A69" s="129" t="str">
        <f>'IS'!A67</f>
        <v>Ognian Donev, PhD</v>
      </c>
      <c r="B69" s="8"/>
      <c r="C69" s="8"/>
      <c r="D69" s="43"/>
      <c r="E69" s="8"/>
      <c r="F69" s="43"/>
      <c r="G69" s="44"/>
    </row>
    <row r="70" spans="2:7" s="2" customFormat="1" ht="16.5" customHeight="1">
      <c r="B70" s="8"/>
      <c r="C70" s="8"/>
      <c r="D70" s="43"/>
      <c r="E70" s="8"/>
      <c r="F70" s="43"/>
      <c r="G70" s="44"/>
    </row>
    <row r="71" spans="1:7" s="2" customFormat="1" ht="18" customHeight="1">
      <c r="A71" s="26" t="str">
        <f>'IS'!A69</f>
        <v>Finance Director:</v>
      </c>
      <c r="B71" s="8"/>
      <c r="C71" s="8"/>
      <c r="D71" s="43"/>
      <c r="E71" s="8"/>
      <c r="F71" s="43"/>
      <c r="G71" s="44"/>
    </row>
    <row r="72" spans="1:7" s="2" customFormat="1" ht="15">
      <c r="A72" s="27" t="str">
        <f>'IS'!A70</f>
        <v>Boris Borisov</v>
      </c>
      <c r="B72" s="8"/>
      <c r="C72" s="8"/>
      <c r="D72" s="43"/>
      <c r="E72" s="8"/>
      <c r="F72" s="43"/>
      <c r="G72" s="44"/>
    </row>
    <row r="73" spans="1:7" s="2" customFormat="1" ht="15">
      <c r="A73" s="28"/>
      <c r="B73" s="8"/>
      <c r="C73" s="8"/>
      <c r="D73" s="43"/>
      <c r="E73" s="8"/>
      <c r="F73" s="43"/>
      <c r="G73" s="44"/>
    </row>
    <row r="74" spans="1:7" s="2" customFormat="1" ht="15">
      <c r="A74" s="29" t="str">
        <f>'IS'!A72</f>
        <v>Prepared by:</v>
      </c>
      <c r="B74" s="8"/>
      <c r="C74" s="8"/>
      <c r="D74" s="43"/>
      <c r="E74" s="8"/>
      <c r="F74" s="43"/>
      <c r="G74" s="44"/>
    </row>
    <row r="75" ht="15">
      <c r="A75" s="30" t="str">
        <f>'IS'!A73</f>
        <v>Lyudmila Bondzhova</v>
      </c>
    </row>
    <row r="76" ht="15">
      <c r="A76" s="30"/>
    </row>
    <row r="77" ht="15">
      <c r="A77" s="2"/>
    </row>
    <row r="78" ht="15">
      <c r="A78" s="174"/>
    </row>
    <row r="79" ht="15">
      <c r="A79" s="174"/>
    </row>
    <row r="80" ht="15">
      <c r="A80" s="174"/>
    </row>
  </sheetData>
  <sheetProtection/>
  <mergeCells count="4">
    <mergeCell ref="C4:C5"/>
    <mergeCell ref="D4:D5"/>
    <mergeCell ref="F4:F5"/>
    <mergeCell ref="A65:F65"/>
  </mergeCells>
  <printOptions/>
  <pageMargins left="0.7" right="0.7" top="0.75" bottom="0.75" header="0.3" footer="0.3"/>
  <pageSetup horizontalDpi="300" verticalDpi="300" orientation="portrait" paperSize="9" scale="65" r:id="rId1"/>
  <headerFooter alignWithMargins="0">
    <oddFooter>&amp;R&amp;"Times New Roman Cyr,Regular"2</oddFooter>
  </headerFooter>
  <rowBreaks count="1" manualBreakCount="1">
    <brk id="7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BreakPreview" zoomScale="80" zoomScaleSheetLayoutView="80" zoomScalePageLayoutView="0" workbookViewId="0" topLeftCell="A1">
      <selection activeCell="C57" sqref="C57:E57"/>
    </sheetView>
  </sheetViews>
  <sheetFormatPr defaultColWidth="2.421875" defaultRowHeight="12.75"/>
  <cols>
    <col min="1" max="1" width="52.7109375" style="78" customWidth="1"/>
    <col min="2" max="2" width="11.00390625" style="74" customWidth="1"/>
    <col min="3" max="3" width="16.7109375" style="70" customWidth="1"/>
    <col min="4" max="4" width="3.421875" style="74" customWidth="1"/>
    <col min="5" max="5" width="16.140625" style="70" customWidth="1"/>
    <col min="6" max="28" width="11.421875" style="50" customWidth="1"/>
    <col min="29" max="16384" width="2.421875" style="50" customWidth="1"/>
  </cols>
  <sheetData>
    <row r="1" spans="1:5" s="45" customFormat="1" ht="15">
      <c r="A1" s="314" t="s">
        <v>2</v>
      </c>
      <c r="B1" s="315"/>
      <c r="C1" s="315"/>
      <c r="D1" s="315"/>
      <c r="E1" s="315"/>
    </row>
    <row r="2" spans="1:5" s="46" customFormat="1" ht="15">
      <c r="A2" s="316" t="s">
        <v>198</v>
      </c>
      <c r="B2" s="317"/>
      <c r="C2" s="317"/>
      <c r="D2" s="317"/>
      <c r="E2" s="317"/>
    </row>
    <row r="3" spans="1:5" s="46" customFormat="1" ht="15">
      <c r="A3" s="4" t="str">
        <f>'IS'!A3</f>
        <v>for the year ended 31 December 2013</v>
      </c>
      <c r="B3" s="123"/>
      <c r="C3" s="123"/>
      <c r="D3" s="123"/>
      <c r="E3" s="123"/>
    </row>
    <row r="4" spans="1:5" ht="25.5">
      <c r="A4" s="48"/>
      <c r="B4" s="49" t="s">
        <v>7</v>
      </c>
      <c r="C4" s="37" t="str">
        <f>'IS'!D5</f>
        <v>1 January - 
31 December 2013</v>
      </c>
      <c r="D4" s="6"/>
      <c r="E4" s="37" t="str">
        <f>'IS'!F5</f>
        <v>1 January - 
31 December 2012</v>
      </c>
    </row>
    <row r="5" spans="1:5" ht="14.25" customHeight="1">
      <c r="A5" s="48"/>
      <c r="B5" s="51"/>
      <c r="C5" s="265" t="str">
        <f>'IS'!D7</f>
        <v>BGN'000</v>
      </c>
      <c r="D5" s="6"/>
      <c r="E5" s="265" t="str">
        <f>'IS'!F7</f>
        <v>BGN'000</v>
      </c>
    </row>
    <row r="6" spans="1:5" ht="20.25">
      <c r="A6" s="48"/>
      <c r="B6" s="51"/>
      <c r="C6" s="52"/>
      <c r="D6" s="51"/>
      <c r="E6" s="125"/>
    </row>
    <row r="7" spans="1:5" ht="15">
      <c r="A7" s="53" t="s">
        <v>66</v>
      </c>
      <c r="B7" s="54"/>
      <c r="C7" s="55"/>
      <c r="D7" s="54"/>
      <c r="E7" s="55"/>
    </row>
    <row r="8" spans="1:5" ht="15">
      <c r="A8" s="56" t="s">
        <v>67</v>
      </c>
      <c r="B8" s="192"/>
      <c r="C8" s="57">
        <v>859158</v>
      </c>
      <c r="D8" s="192"/>
      <c r="E8" s="57">
        <v>765780</v>
      </c>
    </row>
    <row r="9" spans="1:6" ht="15">
      <c r="A9" s="56" t="s">
        <v>68</v>
      </c>
      <c r="B9" s="192"/>
      <c r="C9" s="57">
        <v>-681576</v>
      </c>
      <c r="D9" s="192"/>
      <c r="E9" s="57">
        <v>-644714</v>
      </c>
      <c r="F9" s="58"/>
    </row>
    <row r="10" spans="1:6" ht="15">
      <c r="A10" s="56" t="s">
        <v>69</v>
      </c>
      <c r="B10" s="192"/>
      <c r="C10" s="57">
        <v>-70177</v>
      </c>
      <c r="D10" s="192"/>
      <c r="E10" s="57">
        <v>-65759</v>
      </c>
      <c r="F10" s="58"/>
    </row>
    <row r="11" spans="1:5" s="59" customFormat="1" ht="15">
      <c r="A11" s="56" t="s">
        <v>70</v>
      </c>
      <c r="B11" s="54"/>
      <c r="C11" s="57">
        <v>-47010</v>
      </c>
      <c r="D11" s="54"/>
      <c r="E11" s="57">
        <v>-42809</v>
      </c>
    </row>
    <row r="12" spans="1:5" s="59" customFormat="1" ht="15">
      <c r="A12" s="56" t="s">
        <v>71</v>
      </c>
      <c r="B12" s="54"/>
      <c r="C12" s="57">
        <v>8688</v>
      </c>
      <c r="D12" s="54"/>
      <c r="E12" s="57">
        <v>12480</v>
      </c>
    </row>
    <row r="13" spans="1:5" s="59" customFormat="1" ht="15">
      <c r="A13" s="56" t="s">
        <v>176</v>
      </c>
      <c r="B13" s="54"/>
      <c r="C13" s="57">
        <v>-6724</v>
      </c>
      <c r="D13" s="54"/>
      <c r="E13" s="57">
        <v>-7964</v>
      </c>
    </row>
    <row r="14" spans="1:5" s="59" customFormat="1" ht="15">
      <c r="A14" s="56" t="s">
        <v>175</v>
      </c>
      <c r="B14" s="54"/>
      <c r="C14" s="57">
        <v>1311</v>
      </c>
      <c r="D14" s="54"/>
      <c r="E14" s="57" t="s">
        <v>170</v>
      </c>
    </row>
    <row r="15" spans="1:5" s="59" customFormat="1" ht="15">
      <c r="A15" s="133" t="s">
        <v>72</v>
      </c>
      <c r="B15" s="54"/>
      <c r="C15" s="57">
        <v>-7523</v>
      </c>
      <c r="D15" s="54"/>
      <c r="E15" s="57">
        <v>-7874</v>
      </c>
    </row>
    <row r="16" spans="1:5" s="59" customFormat="1" ht="15">
      <c r="A16" s="56" t="s">
        <v>73</v>
      </c>
      <c r="B16" s="54"/>
      <c r="C16" s="57">
        <v>-844</v>
      </c>
      <c r="D16" s="54"/>
      <c r="E16" s="57">
        <v>-960</v>
      </c>
    </row>
    <row r="17" spans="1:9" ht="15">
      <c r="A17" s="56" t="s">
        <v>74</v>
      </c>
      <c r="B17" s="54"/>
      <c r="C17" s="57">
        <v>-2594</v>
      </c>
      <c r="D17" s="54"/>
      <c r="E17" s="57">
        <v>-2447</v>
      </c>
      <c r="F17" s="2"/>
      <c r="G17" s="2"/>
      <c r="H17" s="2"/>
      <c r="I17" s="2"/>
    </row>
    <row r="18" spans="1:5" s="59" customFormat="1" ht="14.25">
      <c r="A18" s="53" t="s">
        <v>75</v>
      </c>
      <c r="B18" s="54"/>
      <c r="C18" s="194">
        <f>SUM(C8:C17)</f>
        <v>52709</v>
      </c>
      <c r="D18" s="54"/>
      <c r="E18" s="194">
        <f>SUM(E8:E17)</f>
        <v>5733</v>
      </c>
    </row>
    <row r="19" spans="1:5" s="59" customFormat="1" ht="15">
      <c r="A19" s="53"/>
      <c r="B19" s="54"/>
      <c r="C19" s="55"/>
      <c r="D19" s="54"/>
      <c r="E19" s="55"/>
    </row>
    <row r="20" spans="1:5" s="59" customFormat="1" ht="15">
      <c r="A20" s="53" t="s">
        <v>76</v>
      </c>
      <c r="B20" s="54"/>
      <c r="C20" s="55"/>
      <c r="D20" s="54"/>
      <c r="E20" s="55"/>
    </row>
    <row r="21" spans="1:6" ht="15">
      <c r="A21" s="56" t="s">
        <v>77</v>
      </c>
      <c r="B21" s="54"/>
      <c r="C21" s="57">
        <v>-35475</v>
      </c>
      <c r="D21" s="54"/>
      <c r="E21" s="57">
        <v>-61982</v>
      </c>
      <c r="F21" s="58"/>
    </row>
    <row r="22" spans="1:5" ht="15">
      <c r="A22" s="56" t="s">
        <v>78</v>
      </c>
      <c r="B22" s="54"/>
      <c r="C22" s="57">
        <v>428</v>
      </c>
      <c r="D22" s="54"/>
      <c r="E22" s="57">
        <v>244</v>
      </c>
    </row>
    <row r="23" spans="1:6" ht="15">
      <c r="A23" s="56" t="s">
        <v>79</v>
      </c>
      <c r="B23" s="54"/>
      <c r="C23" s="57">
        <v>-978</v>
      </c>
      <c r="D23" s="54"/>
      <c r="E23" s="57">
        <v>-1450</v>
      </c>
      <c r="F23" s="58"/>
    </row>
    <row r="24" spans="1:5" ht="15">
      <c r="A24" s="56" t="s">
        <v>80</v>
      </c>
      <c r="B24" s="54"/>
      <c r="C24" s="57">
        <v>-2169</v>
      </c>
      <c r="D24" s="54"/>
      <c r="E24" s="57">
        <v>-3389</v>
      </c>
    </row>
    <row r="25" spans="1:5" ht="15">
      <c r="A25" s="56" t="s">
        <v>81</v>
      </c>
      <c r="B25" s="54"/>
      <c r="C25" s="57">
        <v>5029</v>
      </c>
      <c r="D25" s="54"/>
      <c r="E25" s="57">
        <v>26</v>
      </c>
    </row>
    <row r="26" spans="1:5" ht="18.75" customHeight="1">
      <c r="A26" s="56" t="s">
        <v>150</v>
      </c>
      <c r="B26" s="54"/>
      <c r="C26" s="57">
        <v>206</v>
      </c>
      <c r="D26" s="54"/>
      <c r="E26" s="57">
        <v>167</v>
      </c>
    </row>
    <row r="27" spans="1:5" ht="18" customHeight="1">
      <c r="A27" s="56" t="s">
        <v>151</v>
      </c>
      <c r="B27" s="54"/>
      <c r="C27" s="57">
        <v>-3367</v>
      </c>
      <c r="D27" s="54"/>
      <c r="E27" s="57">
        <v>-134</v>
      </c>
    </row>
    <row r="28" spans="1:5" ht="18" customHeight="1">
      <c r="A28" s="56" t="s">
        <v>199</v>
      </c>
      <c r="B28" s="54"/>
      <c r="C28" s="57">
        <v>-494</v>
      </c>
      <c r="D28" s="54"/>
      <c r="E28" s="57">
        <v>-294</v>
      </c>
    </row>
    <row r="29" spans="1:5" ht="18" customHeight="1">
      <c r="A29" s="56" t="s">
        <v>200</v>
      </c>
      <c r="B29" s="54"/>
      <c r="C29" s="57" t="s">
        <v>170</v>
      </c>
      <c r="D29" s="54"/>
      <c r="E29" s="57">
        <v>-24</v>
      </c>
    </row>
    <row r="30" spans="1:5" ht="15">
      <c r="A30" s="56" t="s">
        <v>177</v>
      </c>
      <c r="B30" s="54"/>
      <c r="C30" s="57">
        <v>-1033</v>
      </c>
      <c r="D30" s="54"/>
      <c r="E30" s="57">
        <v>-583</v>
      </c>
    </row>
    <row r="31" spans="1:5" ht="30">
      <c r="A31" s="56" t="s">
        <v>169</v>
      </c>
      <c r="B31" s="193"/>
      <c r="C31" s="57">
        <v>3790</v>
      </c>
      <c r="D31" s="54"/>
      <c r="E31" s="57">
        <v>1144</v>
      </c>
    </row>
    <row r="32" spans="1:5" ht="15">
      <c r="A32" s="134" t="s">
        <v>37</v>
      </c>
      <c r="B32" s="54"/>
      <c r="C32" s="57">
        <v>-15150</v>
      </c>
      <c r="D32" s="54"/>
      <c r="E32" s="57">
        <v>-17223</v>
      </c>
    </row>
    <row r="33" spans="1:5" ht="15">
      <c r="A33" s="133" t="s">
        <v>82</v>
      </c>
      <c r="B33" s="54"/>
      <c r="C33" s="57">
        <v>22172</v>
      </c>
      <c r="D33" s="54"/>
      <c r="E33" s="57">
        <v>18945</v>
      </c>
    </row>
    <row r="34" spans="1:5" ht="15">
      <c r="A34" s="134" t="s">
        <v>83</v>
      </c>
      <c r="B34" s="54"/>
      <c r="C34" s="57">
        <v>-1719</v>
      </c>
      <c r="D34" s="54"/>
      <c r="E34" s="57">
        <v>-1388</v>
      </c>
    </row>
    <row r="35" spans="1:5" ht="15">
      <c r="A35" s="133" t="s">
        <v>84</v>
      </c>
      <c r="B35" s="54"/>
      <c r="C35" s="57">
        <v>1706</v>
      </c>
      <c r="D35" s="54"/>
      <c r="E35" s="57">
        <v>1256</v>
      </c>
    </row>
    <row r="36" spans="1:5" ht="30">
      <c r="A36" s="56" t="s">
        <v>118</v>
      </c>
      <c r="B36" s="54"/>
      <c r="C36" s="57">
        <v>2446</v>
      </c>
      <c r="D36" s="54"/>
      <c r="E36" s="57">
        <v>4847</v>
      </c>
    </row>
    <row r="37" spans="1:5" ht="15">
      <c r="A37" s="135" t="s">
        <v>85</v>
      </c>
      <c r="B37" s="54"/>
      <c r="C37" s="194">
        <f>SUM(C21:C36)</f>
        <v>-24608</v>
      </c>
      <c r="D37" s="54"/>
      <c r="E37" s="194">
        <f>SUM(E21:E36)</f>
        <v>-59838</v>
      </c>
    </row>
    <row r="38" spans="1:5" ht="15">
      <c r="A38" s="56"/>
      <c r="B38" s="54"/>
      <c r="C38" s="55"/>
      <c r="D38" s="54"/>
      <c r="E38" s="55"/>
    </row>
    <row r="39" spans="1:5" ht="15">
      <c r="A39" s="136" t="s">
        <v>86</v>
      </c>
      <c r="B39" s="54"/>
      <c r="C39" s="60"/>
      <c r="D39" s="54"/>
      <c r="E39" s="60"/>
    </row>
    <row r="40" spans="1:5" ht="15">
      <c r="A40" s="133" t="s">
        <v>201</v>
      </c>
      <c r="B40" s="54"/>
      <c r="C40" s="57">
        <v>84471</v>
      </c>
      <c r="D40" s="54"/>
      <c r="E40" s="249">
        <v>49430</v>
      </c>
    </row>
    <row r="41" spans="1:5" ht="15">
      <c r="A41" s="133" t="s">
        <v>202</v>
      </c>
      <c r="B41" s="54"/>
      <c r="C41" s="57">
        <v>-82717</v>
      </c>
      <c r="D41" s="54"/>
      <c r="E41" s="249">
        <v>-37460</v>
      </c>
    </row>
    <row r="42" spans="1:5" ht="15">
      <c r="A42" s="133" t="s">
        <v>87</v>
      </c>
      <c r="B42" s="54"/>
      <c r="C42" s="57">
        <v>13603</v>
      </c>
      <c r="D42" s="54"/>
      <c r="E42" s="249">
        <v>45507</v>
      </c>
    </row>
    <row r="43" spans="1:5" ht="15">
      <c r="A43" s="133" t="s">
        <v>88</v>
      </c>
      <c r="B43" s="54"/>
      <c r="C43" s="57">
        <v>-18046</v>
      </c>
      <c r="D43" s="54"/>
      <c r="E43" s="249">
        <v>-4832</v>
      </c>
    </row>
    <row r="44" spans="1:5" ht="15">
      <c r="A44" s="133" t="s">
        <v>203</v>
      </c>
      <c r="B44" s="54"/>
      <c r="C44" s="57">
        <v>807</v>
      </c>
      <c r="D44" s="54"/>
      <c r="E44" s="249">
        <v>0</v>
      </c>
    </row>
    <row r="45" spans="1:5" ht="30">
      <c r="A45" s="133" t="s">
        <v>171</v>
      </c>
      <c r="B45" s="54"/>
      <c r="C45" s="57">
        <v>2401</v>
      </c>
      <c r="D45" s="54"/>
      <c r="E45" s="249">
        <v>0</v>
      </c>
    </row>
    <row r="46" spans="1:5" ht="16.5" customHeight="1">
      <c r="A46" s="137" t="s">
        <v>89</v>
      </c>
      <c r="B46" s="54"/>
      <c r="C46" s="57">
        <v>-2535</v>
      </c>
      <c r="D46" s="54"/>
      <c r="E46" s="249">
        <v>-1578</v>
      </c>
    </row>
    <row r="47" spans="1:5" s="59" customFormat="1" ht="15">
      <c r="A47" s="56" t="s">
        <v>90</v>
      </c>
      <c r="B47" s="54"/>
      <c r="C47" s="57">
        <v>-1477</v>
      </c>
      <c r="D47" s="54"/>
      <c r="E47" s="249">
        <v>-958</v>
      </c>
    </row>
    <row r="48" spans="1:5" ht="15">
      <c r="A48" s="56" t="s">
        <v>94</v>
      </c>
      <c r="B48" s="54"/>
      <c r="C48" s="57">
        <v>-5629</v>
      </c>
      <c r="D48" s="54"/>
      <c r="E48" s="57">
        <v>-2131</v>
      </c>
    </row>
    <row r="49" spans="1:5" ht="15">
      <c r="A49" s="61" t="s">
        <v>91</v>
      </c>
      <c r="B49" s="54"/>
      <c r="C49" s="57">
        <v>-10942</v>
      </c>
      <c r="D49" s="54"/>
      <c r="E49" s="57">
        <v>-11672</v>
      </c>
    </row>
    <row r="50" spans="1:5" ht="15">
      <c r="A50" s="56" t="s">
        <v>152</v>
      </c>
      <c r="B50" s="54"/>
      <c r="C50" s="57">
        <v>3787</v>
      </c>
      <c r="D50" s="54"/>
      <c r="E50" s="57">
        <v>1906</v>
      </c>
    </row>
    <row r="51" spans="1:5" s="63" customFormat="1" ht="15">
      <c r="A51" s="62" t="s">
        <v>92</v>
      </c>
      <c r="B51" s="54"/>
      <c r="C51" s="194">
        <f>SUM(C40:C50)</f>
        <v>-16277</v>
      </c>
      <c r="D51" s="54"/>
      <c r="E51" s="194">
        <f>SUM(E40:E50)</f>
        <v>38212</v>
      </c>
    </row>
    <row r="52" spans="1:5" s="63" customFormat="1" ht="15">
      <c r="A52" s="62"/>
      <c r="B52" s="54"/>
      <c r="C52" s="222"/>
      <c r="D52" s="54"/>
      <c r="E52" s="195"/>
    </row>
    <row r="53" spans="1:5" s="63" customFormat="1" ht="15">
      <c r="A53" s="175" t="s">
        <v>116</v>
      </c>
      <c r="B53" s="54"/>
      <c r="C53" s="196">
        <v>-436</v>
      </c>
      <c r="D53" s="54"/>
      <c r="E53" s="196">
        <v>-575</v>
      </c>
    </row>
    <row r="54" spans="1:5" s="63" customFormat="1" ht="15">
      <c r="A54" s="61"/>
      <c r="B54" s="54"/>
      <c r="C54" s="57"/>
      <c r="D54" s="54"/>
      <c r="E54" s="57"/>
    </row>
    <row r="55" spans="1:5" s="64" customFormat="1" ht="17.25" customHeight="1">
      <c r="A55" s="138" t="s">
        <v>178</v>
      </c>
      <c r="B55" s="54"/>
      <c r="C55" s="197">
        <f>C18+C37+C51+C53</f>
        <v>11388</v>
      </c>
      <c r="D55" s="54"/>
      <c r="E55" s="197">
        <f>E18+E37+E51+E53</f>
        <v>-16468</v>
      </c>
    </row>
    <row r="56" spans="1:5" s="64" customFormat="1" ht="15">
      <c r="A56" s="61"/>
      <c r="B56" s="54"/>
      <c r="C56" s="55"/>
      <c r="D56" s="54"/>
      <c r="E56" s="55"/>
    </row>
    <row r="57" spans="1:5" ht="15">
      <c r="A57" s="139" t="s">
        <v>93</v>
      </c>
      <c r="B57" s="54"/>
      <c r="C57" s="57">
        <v>15767</v>
      </c>
      <c r="D57" s="54"/>
      <c r="E57" s="57">
        <v>32235</v>
      </c>
    </row>
    <row r="58" spans="1:5" ht="15">
      <c r="A58" s="61"/>
      <c r="B58" s="54"/>
      <c r="C58" s="65"/>
      <c r="D58" s="54"/>
      <c r="E58" s="65"/>
    </row>
    <row r="59" spans="1:5" ht="15.75" thickBot="1">
      <c r="A59" s="140" t="s">
        <v>204</v>
      </c>
      <c r="B59" s="54">
        <v>25</v>
      </c>
      <c r="C59" s="198">
        <f>C57+C55</f>
        <v>27155</v>
      </c>
      <c r="D59" s="54"/>
      <c r="E59" s="198">
        <f>E57+E55</f>
        <v>15767</v>
      </c>
    </row>
    <row r="60" spans="1:5" ht="16.5" thickTop="1">
      <c r="A60" s="66"/>
      <c r="B60" s="54"/>
      <c r="C60" s="67"/>
      <c r="D60" s="54"/>
      <c r="E60" s="67"/>
    </row>
    <row r="61" spans="1:5" ht="15">
      <c r="A61" s="121" t="str">
        <f>+'IS'!A63</f>
        <v>The accompanying notes on pages 5 to 98 form an integral part of the consolidated interim financial statements.</v>
      </c>
      <c r="B61" s="54"/>
      <c r="C61" s="67"/>
      <c r="D61" s="54"/>
      <c r="E61" s="67"/>
    </row>
    <row r="62" spans="1:5" ht="15">
      <c r="A62" s="68"/>
      <c r="B62" s="54"/>
      <c r="C62" s="67"/>
      <c r="D62" s="54"/>
      <c r="E62" s="67"/>
    </row>
    <row r="63" spans="1:4" ht="15">
      <c r="A63" s="25" t="str">
        <f>'IS'!A66</f>
        <v>Executive Director: </v>
      </c>
      <c r="B63" s="69"/>
      <c r="D63" s="69"/>
    </row>
    <row r="64" spans="1:4" ht="15">
      <c r="A64" s="129" t="str">
        <f>'IS'!A67</f>
        <v>Ognian Donev, PhD</v>
      </c>
      <c r="B64" s="69"/>
      <c r="D64" s="69"/>
    </row>
    <row r="65" spans="1:4" ht="15">
      <c r="A65" s="2"/>
      <c r="B65" s="69"/>
      <c r="D65" s="69"/>
    </row>
    <row r="66" spans="1:4" ht="15">
      <c r="A66" s="26" t="str">
        <f>'IS'!A69</f>
        <v>Finance Director:</v>
      </c>
      <c r="B66" s="69"/>
      <c r="D66" s="69"/>
    </row>
    <row r="67" spans="1:4" ht="15">
      <c r="A67" s="27" t="str">
        <f>'IS'!A70</f>
        <v>Boris Borisov</v>
      </c>
      <c r="B67" s="69"/>
      <c r="D67" s="69"/>
    </row>
    <row r="68" spans="1:4" ht="15">
      <c r="A68" s="28"/>
      <c r="B68" s="69"/>
      <c r="D68" s="69"/>
    </row>
    <row r="69" spans="1:5" ht="15">
      <c r="A69" s="29" t="str">
        <f>'IS'!A72</f>
        <v>Prepared by:</v>
      </c>
      <c r="B69" s="72"/>
      <c r="C69" s="73"/>
      <c r="D69" s="72"/>
      <c r="E69" s="73"/>
    </row>
    <row r="70" ht="15">
      <c r="A70" s="30" t="str">
        <f>'IS'!A73</f>
        <v>Lyudmila Bondzhova</v>
      </c>
    </row>
    <row r="71" ht="15">
      <c r="A71" s="2"/>
    </row>
    <row r="72" ht="15">
      <c r="A72" s="75"/>
    </row>
    <row r="73" ht="15">
      <c r="A73" s="76"/>
    </row>
    <row r="74" ht="15">
      <c r="A74" s="77"/>
    </row>
    <row r="75" ht="15">
      <c r="A75" s="77"/>
    </row>
  </sheetData>
  <sheetProtection/>
  <mergeCells count="2">
    <mergeCell ref="A1:E1"/>
    <mergeCell ref="A2:E2"/>
  </mergeCells>
  <printOptions/>
  <pageMargins left="0.7" right="0.7" top="0.75" bottom="0.75" header="0.3" footer="0.3"/>
  <pageSetup blackAndWhite="1" firstPageNumber="3" useFirstPageNumber="1" fitToHeight="1" fitToWidth="1" horizontalDpi="300" verticalDpi="300" orientation="portrait" paperSize="9" scale="67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view="pageBreakPreview" zoomScale="80" zoomScaleNormal="60" zoomScaleSheetLayoutView="80" workbookViewId="0" topLeftCell="A4">
      <selection activeCell="M64" sqref="M63:M64"/>
    </sheetView>
  </sheetViews>
  <sheetFormatPr defaultColWidth="11.421875" defaultRowHeight="12.75"/>
  <cols>
    <col min="1" max="1" width="46.8515625" style="81" bestFit="1" customWidth="1"/>
    <col min="2" max="2" width="11.140625" style="81" customWidth="1"/>
    <col min="3" max="3" width="13.8515625" style="81" customWidth="1"/>
    <col min="4" max="4" width="0.9921875" style="81" customWidth="1"/>
    <col min="5" max="5" width="13.421875" style="81" customWidth="1"/>
    <col min="6" max="6" width="0.85546875" style="81" customWidth="1"/>
    <col min="7" max="7" width="13.421875" style="81" customWidth="1"/>
    <col min="8" max="8" width="0.9921875" style="81" customWidth="1"/>
    <col min="9" max="9" width="29.421875" style="81" customWidth="1"/>
    <col min="10" max="10" width="0.9921875" style="81" customWidth="1"/>
    <col min="11" max="11" width="24.28125" style="81" customWidth="1"/>
    <col min="12" max="12" width="0.85546875" style="81" customWidth="1"/>
    <col min="13" max="13" width="25.8515625" style="81" customWidth="1"/>
    <col min="14" max="14" width="0.85546875" style="81" customWidth="1"/>
    <col min="15" max="15" width="15.140625" style="81" customWidth="1"/>
    <col min="16" max="16" width="1.421875" style="81" customWidth="1"/>
    <col min="17" max="17" width="13.7109375" style="81" customWidth="1"/>
    <col min="18" max="18" width="1.421875" style="81" customWidth="1"/>
    <col min="19" max="19" width="16.57421875" style="82" customWidth="1"/>
    <col min="20" max="20" width="1.421875" style="81" customWidth="1"/>
    <col min="21" max="21" width="14.28125" style="81" customWidth="1"/>
    <col min="22" max="22" width="11.421875" style="81" customWidth="1"/>
    <col min="23" max="23" width="10.8515625" style="81" customWidth="1"/>
    <col min="24" max="25" width="9.8515625" style="81" bestFit="1" customWidth="1"/>
    <col min="26" max="16384" width="11.421875" style="81" customWidth="1"/>
  </cols>
  <sheetData>
    <row r="1" spans="1:21" ht="18" customHeight="1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79"/>
      <c r="S1" s="80"/>
      <c r="T1" s="79"/>
      <c r="U1" s="79"/>
    </row>
    <row r="2" spans="1:17" ht="18" customHeight="1">
      <c r="A2" s="316" t="s">
        <v>205</v>
      </c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21" ht="18" customHeight="1">
      <c r="A3" s="4" t="str">
        <f>'IS'!A3</f>
        <v>for the year ended 31 December 2013</v>
      </c>
      <c r="B3" s="47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U3" s="83"/>
    </row>
    <row r="4" spans="1:21" ht="18" customHeight="1">
      <c r="A4" s="4"/>
      <c r="B4" s="47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U4" s="83"/>
    </row>
    <row r="5" s="326" customFormat="1" ht="18" customHeight="1"/>
    <row r="6" spans="1:21" s="229" customFormat="1" ht="35.25" customHeight="1">
      <c r="A6" s="251"/>
      <c r="B6" s="251"/>
      <c r="C6" s="325" t="s">
        <v>95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250"/>
      <c r="S6" s="250" t="s">
        <v>28</v>
      </c>
      <c r="T6" s="250"/>
      <c r="U6" s="250" t="s">
        <v>172</v>
      </c>
    </row>
    <row r="7" spans="1:21" s="89" customFormat="1" ht="15" customHeight="1">
      <c r="A7" s="327"/>
      <c r="B7" s="84"/>
      <c r="C7" s="321" t="s">
        <v>96</v>
      </c>
      <c r="D7" s="85"/>
      <c r="E7" s="321" t="s">
        <v>97</v>
      </c>
      <c r="F7" s="85"/>
      <c r="G7" s="321" t="s">
        <v>98</v>
      </c>
      <c r="H7" s="85"/>
      <c r="I7" s="321" t="s">
        <v>99</v>
      </c>
      <c r="J7" s="86"/>
      <c r="K7" s="321" t="s">
        <v>100</v>
      </c>
      <c r="L7" s="86"/>
      <c r="M7" s="323" t="s">
        <v>101</v>
      </c>
      <c r="N7" s="85"/>
      <c r="O7" s="321" t="s">
        <v>102</v>
      </c>
      <c r="P7" s="85"/>
      <c r="Q7" s="321" t="s">
        <v>103</v>
      </c>
      <c r="R7" s="87"/>
      <c r="S7" s="88"/>
      <c r="T7" s="87"/>
      <c r="U7" s="87"/>
    </row>
    <row r="8" spans="1:21" s="96" customFormat="1" ht="15">
      <c r="A8" s="328"/>
      <c r="B8" s="90" t="s">
        <v>7</v>
      </c>
      <c r="C8" s="322"/>
      <c r="D8" s="91"/>
      <c r="E8" s="322"/>
      <c r="F8" s="91"/>
      <c r="G8" s="322"/>
      <c r="H8" s="91"/>
      <c r="I8" s="322"/>
      <c r="J8" s="92"/>
      <c r="K8" s="322"/>
      <c r="L8" s="92"/>
      <c r="M8" s="324"/>
      <c r="N8" s="91"/>
      <c r="O8" s="322"/>
      <c r="P8" s="91"/>
      <c r="Q8" s="322"/>
      <c r="R8" s="93"/>
      <c r="S8" s="94"/>
      <c r="T8" s="95"/>
      <c r="U8" s="95"/>
    </row>
    <row r="9" spans="1:21" s="101" customFormat="1" ht="15">
      <c r="A9" s="97"/>
      <c r="B9" s="97"/>
      <c r="C9" s="98" t="s">
        <v>0</v>
      </c>
      <c r="D9" s="98"/>
      <c r="E9" s="98" t="s">
        <v>0</v>
      </c>
      <c r="F9" s="98"/>
      <c r="G9" s="98" t="s">
        <v>0</v>
      </c>
      <c r="H9" s="98"/>
      <c r="I9" s="98" t="s">
        <v>0</v>
      </c>
      <c r="J9" s="98"/>
      <c r="K9" s="98" t="s">
        <v>0</v>
      </c>
      <c r="L9" s="98"/>
      <c r="M9" s="98" t="s">
        <v>0</v>
      </c>
      <c r="N9" s="98"/>
      <c r="O9" s="98" t="s">
        <v>0</v>
      </c>
      <c r="P9" s="98"/>
      <c r="Q9" s="98" t="s">
        <v>0</v>
      </c>
      <c r="R9" s="99"/>
      <c r="S9" s="100" t="s">
        <v>0</v>
      </c>
      <c r="T9" s="98"/>
      <c r="U9" s="98" t="s">
        <v>0</v>
      </c>
    </row>
    <row r="10" spans="1:19" s="96" customFormat="1" ht="15">
      <c r="A10" s="102"/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27"/>
      <c r="P10" s="103"/>
      <c r="Q10" s="103"/>
      <c r="S10" s="104"/>
    </row>
    <row r="11" spans="1:25" s="107" customFormat="1" ht="15">
      <c r="A11" s="105" t="s">
        <v>153</v>
      </c>
      <c r="B11" s="108"/>
      <c r="C11" s="290">
        <v>132000</v>
      </c>
      <c r="D11" s="291"/>
      <c r="E11" s="290">
        <v>-11463</v>
      </c>
      <c r="F11" s="292"/>
      <c r="G11" s="290">
        <v>21855</v>
      </c>
      <c r="H11" s="291"/>
      <c r="I11" s="290">
        <v>26662</v>
      </c>
      <c r="J11" s="291"/>
      <c r="K11" s="290">
        <v>-65</v>
      </c>
      <c r="L11" s="291"/>
      <c r="M11" s="290">
        <v>-3455</v>
      </c>
      <c r="N11" s="291"/>
      <c r="O11" s="290">
        <v>154465</v>
      </c>
      <c r="P11" s="291"/>
      <c r="Q11" s="293">
        <f>SUM(C11:O11)</f>
        <v>319999</v>
      </c>
      <c r="R11" s="291"/>
      <c r="S11" s="290">
        <v>45813</v>
      </c>
      <c r="T11" s="291"/>
      <c r="U11" s="293">
        <f>Q11+S11</f>
        <v>365812</v>
      </c>
      <c r="V11" s="106"/>
      <c r="W11" s="106"/>
      <c r="X11" s="106"/>
      <c r="Y11" s="106"/>
    </row>
    <row r="12" spans="1:21" s="107" customFormat="1" ht="9" customHeight="1">
      <c r="A12" s="105"/>
      <c r="B12" s="8"/>
      <c r="C12" s="294"/>
      <c r="D12" s="294"/>
      <c r="E12" s="295"/>
      <c r="F12" s="296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8"/>
      <c r="R12" s="297"/>
      <c r="S12" s="297"/>
      <c r="T12" s="297"/>
      <c r="U12" s="299"/>
    </row>
    <row r="13" spans="1:21" s="107" customFormat="1" ht="15">
      <c r="A13" s="223" t="s">
        <v>154</v>
      </c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26"/>
      <c r="R13" s="253"/>
      <c r="S13" s="253"/>
      <c r="T13" s="253"/>
      <c r="U13" s="227"/>
    </row>
    <row r="14" spans="1:25" s="107" customFormat="1" ht="15">
      <c r="A14" s="109" t="s">
        <v>104</v>
      </c>
      <c r="B14" s="254"/>
      <c r="C14" s="253">
        <v>0</v>
      </c>
      <c r="D14" s="253"/>
      <c r="E14" s="253">
        <v>-2131</v>
      </c>
      <c r="F14" s="253"/>
      <c r="G14" s="253">
        <v>0</v>
      </c>
      <c r="H14" s="253"/>
      <c r="I14" s="253">
        <v>0</v>
      </c>
      <c r="J14" s="253"/>
      <c r="K14" s="253">
        <v>0</v>
      </c>
      <c r="L14" s="253"/>
      <c r="M14" s="253">
        <v>0</v>
      </c>
      <c r="N14" s="253"/>
      <c r="O14" s="253">
        <v>0</v>
      </c>
      <c r="P14" s="253"/>
      <c r="Q14" s="226">
        <f>SUM(C14:O14)</f>
        <v>-2131</v>
      </c>
      <c r="R14" s="253"/>
      <c r="S14" s="253">
        <v>0</v>
      </c>
      <c r="T14" s="253"/>
      <c r="U14" s="227">
        <f>Q14+S14</f>
        <v>-2131</v>
      </c>
      <c r="W14" s="106"/>
      <c r="X14" s="106"/>
      <c r="Y14" s="106"/>
    </row>
    <row r="15" spans="1:21" s="107" customFormat="1" ht="15">
      <c r="A15" s="110" t="s">
        <v>106</v>
      </c>
      <c r="B15" s="254"/>
      <c r="C15" s="224">
        <v>0</v>
      </c>
      <c r="D15" s="224"/>
      <c r="E15" s="224"/>
      <c r="F15" s="224"/>
      <c r="G15" s="224">
        <f>G16</f>
        <v>4079</v>
      </c>
      <c r="H15" s="224"/>
      <c r="I15" s="224">
        <v>0</v>
      </c>
      <c r="J15" s="224"/>
      <c r="K15" s="224">
        <v>0</v>
      </c>
      <c r="L15" s="224"/>
      <c r="M15" s="224">
        <f>M16</f>
        <v>0</v>
      </c>
      <c r="N15" s="224"/>
      <c r="O15" s="224">
        <f>O16+O17</f>
        <v>-13099</v>
      </c>
      <c r="P15" s="224"/>
      <c r="Q15" s="226">
        <f aca="true" t="shared" si="0" ref="Q15:Q24">SUM(C15:O15)</f>
        <v>-9020</v>
      </c>
      <c r="R15" s="224"/>
      <c r="S15" s="224"/>
      <c r="T15" s="224"/>
      <c r="U15" s="227">
        <f aca="true" t="shared" si="1" ref="U15:U32">Q15+S15</f>
        <v>-9020</v>
      </c>
    </row>
    <row r="16" spans="1:21" s="107" customFormat="1" ht="15">
      <c r="A16" s="111" t="s">
        <v>108</v>
      </c>
      <c r="B16" s="255"/>
      <c r="C16" s="228">
        <v>0</v>
      </c>
      <c r="D16" s="228"/>
      <c r="E16" s="228">
        <v>0</v>
      </c>
      <c r="F16" s="228"/>
      <c r="G16" s="228">
        <v>4079</v>
      </c>
      <c r="H16" s="228"/>
      <c r="I16" s="228">
        <v>0</v>
      </c>
      <c r="J16" s="228"/>
      <c r="K16" s="228">
        <v>0</v>
      </c>
      <c r="L16" s="228"/>
      <c r="M16" s="228"/>
      <c r="N16" s="228"/>
      <c r="O16" s="228">
        <f>-G16-M16</f>
        <v>-4079</v>
      </c>
      <c r="P16" s="228"/>
      <c r="Q16" s="226">
        <f t="shared" si="0"/>
        <v>0</v>
      </c>
      <c r="R16" s="228"/>
      <c r="S16" s="228"/>
      <c r="T16" s="228"/>
      <c r="U16" s="227">
        <f t="shared" si="1"/>
        <v>0</v>
      </c>
    </row>
    <row r="17" spans="1:25" s="107" customFormat="1" ht="15">
      <c r="A17" s="111" t="s">
        <v>107</v>
      </c>
      <c r="B17" s="255"/>
      <c r="C17" s="228">
        <v>0</v>
      </c>
      <c r="D17" s="228"/>
      <c r="E17" s="228">
        <v>0</v>
      </c>
      <c r="F17" s="228"/>
      <c r="G17" s="228">
        <v>0</v>
      </c>
      <c r="H17" s="228"/>
      <c r="I17" s="228">
        <v>0</v>
      </c>
      <c r="J17" s="228"/>
      <c r="K17" s="228">
        <v>0</v>
      </c>
      <c r="L17" s="228"/>
      <c r="M17" s="228">
        <v>0</v>
      </c>
      <c r="N17" s="228"/>
      <c r="O17" s="228">
        <v>-9020</v>
      </c>
      <c r="P17" s="228"/>
      <c r="Q17" s="226">
        <f t="shared" si="0"/>
        <v>-9020</v>
      </c>
      <c r="R17" s="228"/>
      <c r="S17" s="228"/>
      <c r="T17" s="228"/>
      <c r="U17" s="227">
        <f t="shared" si="1"/>
        <v>-9020</v>
      </c>
      <c r="W17" s="106"/>
      <c r="X17" s="106"/>
      <c r="Y17" s="106"/>
    </row>
    <row r="18" spans="1:21" s="112" customFormat="1" ht="6" customHeight="1">
      <c r="A18" s="111"/>
      <c r="B18" s="25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R18" s="224"/>
      <c r="S18" s="224"/>
      <c r="T18" s="224"/>
      <c r="U18" s="227"/>
    </row>
    <row r="19" spans="1:21" s="107" customFormat="1" ht="15">
      <c r="A19" s="142" t="s">
        <v>109</v>
      </c>
      <c r="B19" s="254"/>
      <c r="C19" s="224">
        <f>SUM(C20:C24)</f>
        <v>0</v>
      </c>
      <c r="D19" s="224">
        <f>SUM(D20:D24)</f>
        <v>0</v>
      </c>
      <c r="E19" s="224">
        <f>SUM(E20:E24)</f>
        <v>0</v>
      </c>
      <c r="F19" s="224"/>
      <c r="G19" s="224">
        <f>SUM(G20:G24)</f>
        <v>0</v>
      </c>
      <c r="H19" s="224"/>
      <c r="I19" s="224">
        <f>SUM(I20:I24)</f>
        <v>0</v>
      </c>
      <c r="J19" s="224"/>
      <c r="K19" s="224">
        <f>SUM(K20:K24)</f>
        <v>0</v>
      </c>
      <c r="L19" s="224"/>
      <c r="M19" s="224">
        <f>SUM(M20:M24)</f>
        <v>0</v>
      </c>
      <c r="N19" s="224"/>
      <c r="O19" s="224">
        <f>SUM(O20:O24)</f>
        <v>1055</v>
      </c>
      <c r="P19" s="224"/>
      <c r="Q19" s="226">
        <f t="shared" si="0"/>
        <v>1055</v>
      </c>
      <c r="R19" s="224"/>
      <c r="S19" s="224">
        <f>SUM(S20:S24)</f>
        <v>-3046</v>
      </c>
      <c r="T19" s="224"/>
      <c r="U19" s="227">
        <f t="shared" si="1"/>
        <v>-1991</v>
      </c>
    </row>
    <row r="20" spans="1:21" s="107" customFormat="1" ht="15">
      <c r="A20" s="111" t="s">
        <v>112</v>
      </c>
      <c r="B20" s="254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>
        <v>-59</v>
      </c>
      <c r="P20" s="228"/>
      <c r="Q20" s="228">
        <f t="shared" si="0"/>
        <v>-59</v>
      </c>
      <c r="R20" s="224"/>
      <c r="S20" s="224">
        <v>-22</v>
      </c>
      <c r="T20" s="224"/>
      <c r="U20" s="227">
        <f t="shared" si="1"/>
        <v>-81</v>
      </c>
    </row>
    <row r="21" spans="1:21" s="107" customFormat="1" ht="15">
      <c r="A21" s="111" t="s">
        <v>113</v>
      </c>
      <c r="B21" s="254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>
        <v>-19</v>
      </c>
      <c r="P21" s="228"/>
      <c r="Q21" s="228">
        <f t="shared" si="0"/>
        <v>-19</v>
      </c>
      <c r="R21" s="224"/>
      <c r="S21" s="224">
        <v>-3487</v>
      </c>
      <c r="T21" s="224"/>
      <c r="U21" s="227">
        <f t="shared" si="1"/>
        <v>-3506</v>
      </c>
    </row>
    <row r="22" spans="1:21" s="107" customFormat="1" ht="15">
      <c r="A22" s="111" t="s">
        <v>119</v>
      </c>
      <c r="B22" s="254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>
        <v>0</v>
      </c>
      <c r="P22" s="228"/>
      <c r="Q22" s="228">
        <f t="shared" si="0"/>
        <v>0</v>
      </c>
      <c r="R22" s="224"/>
      <c r="S22" s="224">
        <v>2894</v>
      </c>
      <c r="T22" s="224"/>
      <c r="U22" s="227">
        <f t="shared" si="1"/>
        <v>2894</v>
      </c>
    </row>
    <row r="23" spans="1:21" s="107" customFormat="1" ht="15">
      <c r="A23" s="111" t="s">
        <v>110</v>
      </c>
      <c r="B23" s="254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>
        <v>710</v>
      </c>
      <c r="P23" s="228"/>
      <c r="Q23" s="228">
        <f t="shared" si="0"/>
        <v>710</v>
      </c>
      <c r="R23" s="224"/>
      <c r="S23" s="224">
        <v>-2781</v>
      </c>
      <c r="T23" s="224"/>
      <c r="U23" s="227">
        <f t="shared" si="1"/>
        <v>-2071</v>
      </c>
    </row>
    <row r="24" spans="1:21" s="107" customFormat="1" ht="15">
      <c r="A24" s="111" t="s">
        <v>111</v>
      </c>
      <c r="B24" s="254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>
        <v>423</v>
      </c>
      <c r="P24" s="228"/>
      <c r="Q24" s="228">
        <f t="shared" si="0"/>
        <v>423</v>
      </c>
      <c r="R24" s="224"/>
      <c r="S24" s="224">
        <v>350</v>
      </c>
      <c r="T24" s="224"/>
      <c r="U24" s="227">
        <f t="shared" si="1"/>
        <v>773</v>
      </c>
    </row>
    <row r="25" spans="1:22" s="107" customFormat="1" ht="9" customHeight="1">
      <c r="A25" s="111"/>
      <c r="B25" s="25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5"/>
      <c r="R25" s="224"/>
      <c r="S25" s="224"/>
      <c r="T25" s="224"/>
      <c r="U25" s="227"/>
      <c r="V25" s="120"/>
    </row>
    <row r="26" spans="1:21" s="107" customFormat="1" ht="30">
      <c r="A26" s="142" t="s">
        <v>206</v>
      </c>
      <c r="B26" s="254"/>
      <c r="C26" s="224">
        <v>0</v>
      </c>
      <c r="D26" s="224"/>
      <c r="E26" s="224">
        <v>0</v>
      </c>
      <c r="F26" s="224"/>
      <c r="G26" s="224">
        <v>0</v>
      </c>
      <c r="H26" s="224"/>
      <c r="I26" s="224">
        <v>16</v>
      </c>
      <c r="J26" s="224"/>
      <c r="K26" s="224">
        <v>1113</v>
      </c>
      <c r="L26" s="224"/>
      <c r="M26" s="224">
        <v>-349</v>
      </c>
      <c r="N26" s="224"/>
      <c r="O26" s="224">
        <v>35196</v>
      </c>
      <c r="P26" s="224"/>
      <c r="Q26" s="226">
        <f>SUM(C26:O26)</f>
        <v>35976</v>
      </c>
      <c r="R26" s="224"/>
      <c r="S26" s="224">
        <v>2707</v>
      </c>
      <c r="T26" s="224"/>
      <c r="U26" s="227">
        <f t="shared" si="1"/>
        <v>38683</v>
      </c>
    </row>
    <row r="27" spans="1:22" s="107" customFormat="1" ht="15">
      <c r="A27" s="284" t="s">
        <v>207</v>
      </c>
      <c r="B27" s="254"/>
      <c r="C27" s="300"/>
      <c r="D27" s="224"/>
      <c r="E27" s="300"/>
      <c r="F27" s="224"/>
      <c r="G27" s="300"/>
      <c r="H27" s="224"/>
      <c r="I27" s="300"/>
      <c r="J27" s="224"/>
      <c r="K27" s="300"/>
      <c r="L27" s="224"/>
      <c r="M27" s="300"/>
      <c r="N27" s="224"/>
      <c r="O27" s="300">
        <v>-108</v>
      </c>
      <c r="P27" s="224"/>
      <c r="Q27" s="257">
        <f>SUM(C27:O27)</f>
        <v>-108</v>
      </c>
      <c r="R27" s="224"/>
      <c r="S27" s="300"/>
      <c r="T27" s="224"/>
      <c r="U27" s="258">
        <f>Q27+S27</f>
        <v>-108</v>
      </c>
      <c r="V27" s="112"/>
    </row>
    <row r="28" spans="1:22" s="107" customFormat="1" ht="30">
      <c r="A28" s="286" t="s">
        <v>208</v>
      </c>
      <c r="B28" s="254"/>
      <c r="C28" s="224">
        <f>SUM(C26:C27)</f>
        <v>0</v>
      </c>
      <c r="D28" s="224"/>
      <c r="E28" s="224">
        <f>SUM(E26:E27)</f>
        <v>0</v>
      </c>
      <c r="F28" s="224"/>
      <c r="G28" s="224">
        <f>SUM(G26:G27)</f>
        <v>0</v>
      </c>
      <c r="H28" s="224"/>
      <c r="I28" s="224">
        <f>SUM(I26:I27)</f>
        <v>16</v>
      </c>
      <c r="J28" s="224"/>
      <c r="K28" s="224">
        <f>SUM(K26:K27)</f>
        <v>1113</v>
      </c>
      <c r="L28" s="224"/>
      <c r="M28" s="224">
        <f>SUM(M26:M27)</f>
        <v>-349</v>
      </c>
      <c r="N28" s="224"/>
      <c r="O28" s="224">
        <f>SUM(O26:O27)</f>
        <v>35088</v>
      </c>
      <c r="P28" s="224"/>
      <c r="Q28" s="224">
        <f>SUM(Q26:Q27)</f>
        <v>35868</v>
      </c>
      <c r="R28" s="224"/>
      <c r="S28" s="224">
        <f>SUM(S26:S27)</f>
        <v>2707</v>
      </c>
      <c r="T28" s="224"/>
      <c r="U28" s="227">
        <f>Q28+S28</f>
        <v>38575</v>
      </c>
      <c r="V28" s="112"/>
    </row>
    <row r="29" spans="1:22" s="107" customFormat="1" ht="15">
      <c r="A29" s="284" t="s">
        <v>209</v>
      </c>
      <c r="B29" s="254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>
        <v>35196</v>
      </c>
      <c r="P29" s="228"/>
      <c r="Q29" s="228">
        <f>SUM(C29:O29)</f>
        <v>35196</v>
      </c>
      <c r="R29" s="228"/>
      <c r="S29" s="228">
        <v>2764</v>
      </c>
      <c r="T29" s="228"/>
      <c r="U29" s="301">
        <f>Q29+S29</f>
        <v>37960</v>
      </c>
      <c r="V29" s="112"/>
    </row>
    <row r="30" spans="1:22" s="107" customFormat="1" ht="30">
      <c r="A30" s="284" t="s">
        <v>210</v>
      </c>
      <c r="B30" s="254"/>
      <c r="C30" s="228"/>
      <c r="D30" s="228"/>
      <c r="E30" s="228"/>
      <c r="F30" s="228"/>
      <c r="G30" s="228"/>
      <c r="H30" s="228"/>
      <c r="I30" s="228">
        <v>16</v>
      </c>
      <c r="J30" s="228"/>
      <c r="K30" s="228">
        <v>1113</v>
      </c>
      <c r="L30" s="228"/>
      <c r="M30" s="228">
        <v>-349</v>
      </c>
      <c r="N30" s="228"/>
      <c r="O30" s="228">
        <v>-108</v>
      </c>
      <c r="P30" s="228"/>
      <c r="Q30" s="228">
        <f>SUM(C30:O30)</f>
        <v>672</v>
      </c>
      <c r="R30" s="228"/>
      <c r="S30" s="228">
        <v>-57</v>
      </c>
      <c r="T30" s="228"/>
      <c r="U30" s="301">
        <f>Q30+S30</f>
        <v>615</v>
      </c>
      <c r="V30" s="112"/>
    </row>
    <row r="31" spans="1:22" s="107" customFormat="1" ht="15">
      <c r="A31" s="142"/>
      <c r="B31" s="25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5"/>
      <c r="R31" s="224"/>
      <c r="S31" s="224"/>
      <c r="T31" s="224"/>
      <c r="U31" s="227"/>
      <c r="V31" s="112"/>
    </row>
    <row r="32" spans="1:22" s="107" customFormat="1" ht="15">
      <c r="A32" s="142" t="s">
        <v>105</v>
      </c>
      <c r="B32" s="254"/>
      <c r="C32" s="300">
        <v>0</v>
      </c>
      <c r="D32" s="224"/>
      <c r="E32" s="300">
        <v>0</v>
      </c>
      <c r="F32" s="224"/>
      <c r="G32" s="300">
        <v>0</v>
      </c>
      <c r="H32" s="224"/>
      <c r="I32" s="300">
        <v>-283</v>
      </c>
      <c r="J32" s="224"/>
      <c r="K32" s="300">
        <v>0</v>
      </c>
      <c r="L32" s="224"/>
      <c r="M32" s="300">
        <v>0</v>
      </c>
      <c r="N32" s="224"/>
      <c r="O32" s="300">
        <f>-I32</f>
        <v>283</v>
      </c>
      <c r="P32" s="224"/>
      <c r="Q32" s="257">
        <f>SUM(C32:O32)</f>
        <v>0</v>
      </c>
      <c r="R32" s="224"/>
      <c r="S32" s="300"/>
      <c r="T32" s="224"/>
      <c r="U32" s="258">
        <f t="shared" si="1"/>
        <v>0</v>
      </c>
      <c r="V32" s="112"/>
    </row>
    <row r="33" spans="1:22" s="107" customFormat="1" ht="15">
      <c r="A33" s="142"/>
      <c r="B33" s="25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6"/>
      <c r="R33" s="224"/>
      <c r="S33" s="224"/>
      <c r="T33" s="224"/>
      <c r="U33" s="227"/>
      <c r="V33" s="112"/>
    </row>
    <row r="34" spans="1:22" s="107" customFormat="1" ht="29.25" thickBot="1">
      <c r="A34" s="287" t="s">
        <v>211</v>
      </c>
      <c r="B34" s="254"/>
      <c r="C34" s="302">
        <f>C32+C26+C19+C15+C14+C11</f>
        <v>132000</v>
      </c>
      <c r="D34" s="302">
        <f aca="true" t="shared" si="2" ref="D34:T34">D32+D26+D19+D15+D14+D11</f>
        <v>0</v>
      </c>
      <c r="E34" s="302">
        <f>E32+E26+E19+E15+E14+E11</f>
        <v>-13594</v>
      </c>
      <c r="F34" s="302">
        <f t="shared" si="2"/>
        <v>0</v>
      </c>
      <c r="G34" s="302">
        <f>G32+G26+G19+G15+G14+G11</f>
        <v>25934</v>
      </c>
      <c r="H34" s="302">
        <f t="shared" si="2"/>
        <v>0</v>
      </c>
      <c r="I34" s="302">
        <f>I32+I26+I19+I15+I14+I11</f>
        <v>26395</v>
      </c>
      <c r="J34" s="302">
        <f t="shared" si="2"/>
        <v>0</v>
      </c>
      <c r="K34" s="302">
        <f>K32+K26+K19+K15+K14+K11</f>
        <v>1048</v>
      </c>
      <c r="L34" s="302">
        <f t="shared" si="2"/>
        <v>0</v>
      </c>
      <c r="M34" s="302">
        <f>M32+M26+M19+M15+M14+M11</f>
        <v>-3804</v>
      </c>
      <c r="N34" s="302">
        <f t="shared" si="2"/>
        <v>0</v>
      </c>
      <c r="O34" s="302">
        <f>O32+O26+O19+O15+O14+O11</f>
        <v>177900</v>
      </c>
      <c r="P34" s="302">
        <f t="shared" si="2"/>
        <v>0</v>
      </c>
      <c r="Q34" s="302">
        <f>Q32+Q26+Q19+Q15+Q14+Q11</f>
        <v>345879</v>
      </c>
      <c r="R34" s="302">
        <f t="shared" si="2"/>
        <v>0</v>
      </c>
      <c r="S34" s="302">
        <f>S32+S26+S19+S15+S14+S11</f>
        <v>45474</v>
      </c>
      <c r="T34" s="302">
        <f t="shared" si="2"/>
        <v>0</v>
      </c>
      <c r="U34" s="302">
        <f>U32+U26+U19+U15+U14+U11</f>
        <v>391353</v>
      </c>
      <c r="V34" s="112"/>
    </row>
    <row r="35" spans="1:22" s="107" customFormat="1" ht="15.75" thickTop="1">
      <c r="A35" s="288" t="s">
        <v>207</v>
      </c>
      <c r="B35" s="254"/>
      <c r="C35" s="256"/>
      <c r="D35" s="253"/>
      <c r="E35" s="256"/>
      <c r="F35" s="253"/>
      <c r="G35" s="256"/>
      <c r="H35" s="253"/>
      <c r="I35" s="256"/>
      <c r="J35" s="253"/>
      <c r="K35" s="256"/>
      <c r="L35" s="253"/>
      <c r="M35" s="256"/>
      <c r="N35" s="253"/>
      <c r="O35" s="256">
        <v>-108</v>
      </c>
      <c r="P35" s="253"/>
      <c r="Q35" s="257">
        <v>-108</v>
      </c>
      <c r="R35" s="253"/>
      <c r="S35" s="256"/>
      <c r="T35" s="253"/>
      <c r="U35" s="258">
        <f>Q35+S35</f>
        <v>-108</v>
      </c>
      <c r="V35" s="112"/>
    </row>
    <row r="36" spans="1:22" s="107" customFormat="1" ht="15.75" thickBot="1">
      <c r="A36" s="287" t="s">
        <v>218</v>
      </c>
      <c r="B36" s="254">
        <v>26</v>
      </c>
      <c r="C36" s="302">
        <f>C34+C35</f>
        <v>132000</v>
      </c>
      <c r="D36" s="291"/>
      <c r="E36" s="302">
        <f>E34+E35</f>
        <v>-13594</v>
      </c>
      <c r="F36" s="292"/>
      <c r="G36" s="302">
        <f>G34+G35</f>
        <v>25934</v>
      </c>
      <c r="H36" s="291"/>
      <c r="I36" s="302">
        <f>I34+I35</f>
        <v>26395</v>
      </c>
      <c r="J36" s="302">
        <v>0</v>
      </c>
      <c r="K36" s="302">
        <f>K34+K35</f>
        <v>1048</v>
      </c>
      <c r="L36" s="291">
        <v>0</v>
      </c>
      <c r="M36" s="302">
        <f>M34+M35</f>
        <v>-3804</v>
      </c>
      <c r="N36" s="291"/>
      <c r="O36" s="302">
        <f>O34+O35</f>
        <v>177792</v>
      </c>
      <c r="P36" s="291"/>
      <c r="Q36" s="302">
        <f>Q34+Q35</f>
        <v>345771</v>
      </c>
      <c r="R36" s="291"/>
      <c r="S36" s="302">
        <f>S34+S35</f>
        <v>45474</v>
      </c>
      <c r="T36" s="291"/>
      <c r="U36" s="302">
        <f>U34+U35</f>
        <v>391245</v>
      </c>
      <c r="V36" s="112"/>
    </row>
    <row r="37" spans="1:22" s="107" customFormat="1" ht="15.75" thickTop="1">
      <c r="A37" s="287"/>
      <c r="B37" s="254"/>
      <c r="C37" s="294"/>
      <c r="D37" s="294"/>
      <c r="E37" s="295"/>
      <c r="F37" s="296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8"/>
      <c r="R37" s="297"/>
      <c r="S37" s="297"/>
      <c r="T37" s="297"/>
      <c r="U37" s="299"/>
      <c r="V37" s="112"/>
    </row>
    <row r="38" spans="1:22" s="107" customFormat="1" ht="15">
      <c r="A38" s="289" t="s">
        <v>212</v>
      </c>
      <c r="B38" s="254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26"/>
      <c r="R38" s="253"/>
      <c r="S38" s="253"/>
      <c r="T38" s="253"/>
      <c r="U38" s="227"/>
      <c r="V38" s="112"/>
    </row>
    <row r="39" spans="1:22" s="107" customFormat="1" ht="15">
      <c r="A39" s="285" t="s">
        <v>213</v>
      </c>
      <c r="B39" s="254"/>
      <c r="C39" s="253">
        <v>0</v>
      </c>
      <c r="D39" s="253"/>
      <c r="E39" s="253">
        <v>-5401</v>
      </c>
      <c r="F39" s="253"/>
      <c r="G39" s="253">
        <v>0</v>
      </c>
      <c r="H39" s="253"/>
      <c r="I39" s="253">
        <v>0</v>
      </c>
      <c r="J39" s="253"/>
      <c r="K39" s="253">
        <v>0</v>
      </c>
      <c r="L39" s="253"/>
      <c r="M39" s="253">
        <v>0</v>
      </c>
      <c r="N39" s="253"/>
      <c r="O39" s="253">
        <v>-133</v>
      </c>
      <c r="P39" s="253"/>
      <c r="Q39" s="226">
        <f>SUM(C39:O39)</f>
        <v>-5534</v>
      </c>
      <c r="R39" s="253"/>
      <c r="S39" s="253">
        <v>0</v>
      </c>
      <c r="T39" s="253"/>
      <c r="U39" s="227">
        <f>Q39+S39</f>
        <v>-5534</v>
      </c>
      <c r="V39" s="112"/>
    </row>
    <row r="40" spans="1:22" s="107" customFormat="1" ht="15">
      <c r="A40" s="286" t="s">
        <v>106</v>
      </c>
      <c r="B40" s="254"/>
      <c r="C40" s="224">
        <v>0</v>
      </c>
      <c r="D40" s="224"/>
      <c r="E40" s="224"/>
      <c r="F40" s="224"/>
      <c r="G40" s="224">
        <f>G41+G42</f>
        <v>4117</v>
      </c>
      <c r="H40" s="224"/>
      <c r="I40" s="224">
        <v>0</v>
      </c>
      <c r="J40" s="224"/>
      <c r="K40" s="224">
        <v>0</v>
      </c>
      <c r="L40" s="224"/>
      <c r="M40" s="224">
        <f>M41</f>
        <v>0</v>
      </c>
      <c r="N40" s="224"/>
      <c r="O40" s="224">
        <f>O41+O42</f>
        <v>-13048</v>
      </c>
      <c r="P40" s="224"/>
      <c r="Q40" s="226">
        <f>SUM(C40:O40)</f>
        <v>-8931</v>
      </c>
      <c r="R40" s="224"/>
      <c r="S40" s="224"/>
      <c r="T40" s="224"/>
      <c r="U40" s="227">
        <f>Q40+S40</f>
        <v>-8931</v>
      </c>
      <c r="V40" s="112"/>
    </row>
    <row r="41" spans="1:22" s="107" customFormat="1" ht="15">
      <c r="A41" s="284" t="s">
        <v>214</v>
      </c>
      <c r="B41" s="254"/>
      <c r="C41" s="228">
        <v>0</v>
      </c>
      <c r="D41" s="228"/>
      <c r="E41" s="228">
        <v>0</v>
      </c>
      <c r="F41" s="228"/>
      <c r="G41" s="228">
        <v>4117</v>
      </c>
      <c r="H41" s="228"/>
      <c r="I41" s="228">
        <v>0</v>
      </c>
      <c r="J41" s="228"/>
      <c r="K41" s="228">
        <v>0</v>
      </c>
      <c r="L41" s="228"/>
      <c r="M41" s="228"/>
      <c r="N41" s="228"/>
      <c r="O41" s="228">
        <v>-4117</v>
      </c>
      <c r="P41" s="228"/>
      <c r="Q41" s="226">
        <f>SUM(C41:O41)</f>
        <v>0</v>
      </c>
      <c r="R41" s="228"/>
      <c r="S41" s="228"/>
      <c r="T41" s="228"/>
      <c r="U41" s="227">
        <f>Q41+S41</f>
        <v>0</v>
      </c>
      <c r="V41" s="112"/>
    </row>
    <row r="42" spans="1:22" s="107" customFormat="1" ht="15">
      <c r="A42" s="284" t="s">
        <v>215</v>
      </c>
      <c r="B42" s="254"/>
      <c r="C42" s="228">
        <v>0</v>
      </c>
      <c r="D42" s="228"/>
      <c r="E42" s="228">
        <v>0</v>
      </c>
      <c r="F42" s="228"/>
      <c r="G42" s="228"/>
      <c r="H42" s="228"/>
      <c r="I42" s="228">
        <v>0</v>
      </c>
      <c r="J42" s="228"/>
      <c r="K42" s="228">
        <v>0</v>
      </c>
      <c r="L42" s="228"/>
      <c r="M42" s="228">
        <v>0</v>
      </c>
      <c r="N42" s="228"/>
      <c r="O42" s="228">
        <v>-8931</v>
      </c>
      <c r="P42" s="228"/>
      <c r="Q42" s="226">
        <f>SUM(C42:O42)</f>
        <v>-8931</v>
      </c>
      <c r="R42" s="228"/>
      <c r="S42" s="228"/>
      <c r="T42" s="228"/>
      <c r="U42" s="227">
        <f>Q42+S42</f>
        <v>-8931</v>
      </c>
      <c r="V42" s="112"/>
    </row>
    <row r="43" spans="1:22" s="107" customFormat="1" ht="15">
      <c r="A43" s="284"/>
      <c r="B43" s="25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5"/>
      <c r="R43" s="224"/>
      <c r="S43" s="224"/>
      <c r="T43" s="224"/>
      <c r="U43" s="227"/>
      <c r="V43" s="112"/>
    </row>
    <row r="44" spans="1:22" s="107" customFormat="1" ht="15">
      <c r="A44" s="142" t="s">
        <v>109</v>
      </c>
      <c r="B44" s="254"/>
      <c r="C44" s="224">
        <f>SUM(C45:C49)</f>
        <v>0</v>
      </c>
      <c r="D44" s="224">
        <f>SUM(D45:D49)</f>
        <v>0</v>
      </c>
      <c r="E44" s="224">
        <f>SUM(E45:E49)</f>
        <v>0</v>
      </c>
      <c r="F44" s="224"/>
      <c r="G44" s="224">
        <f>SUM(G45:G49)</f>
        <v>0</v>
      </c>
      <c r="H44" s="224"/>
      <c r="I44" s="224">
        <f>SUM(I45:I49)</f>
        <v>-38</v>
      </c>
      <c r="J44" s="224"/>
      <c r="K44" s="224">
        <f>SUM(K45:K49)</f>
        <v>0</v>
      </c>
      <c r="L44" s="224"/>
      <c r="M44" s="224">
        <f>SUM(M45:M49)</f>
        <v>0</v>
      </c>
      <c r="N44" s="224"/>
      <c r="O44" s="224">
        <f>O48+O49+O45</f>
        <v>-716</v>
      </c>
      <c r="P44" s="224"/>
      <c r="Q44" s="226">
        <f aca="true" t="shared" si="3" ref="Q44:Q49">SUM(C44:O44)</f>
        <v>-754</v>
      </c>
      <c r="R44" s="224"/>
      <c r="S44" s="224">
        <f>SUM(S45:S49)</f>
        <v>6199</v>
      </c>
      <c r="T44" s="224"/>
      <c r="U44" s="227">
        <f aca="true" t="shared" si="4" ref="U44:U49">Q44+S44</f>
        <v>5445</v>
      </c>
      <c r="V44" s="112"/>
    </row>
    <row r="45" spans="1:22" s="107" customFormat="1" ht="15">
      <c r="A45" s="111" t="s">
        <v>112</v>
      </c>
      <c r="B45" s="25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6">
        <f t="shared" si="3"/>
        <v>0</v>
      </c>
      <c r="R45" s="224"/>
      <c r="S45" s="224">
        <v>3743</v>
      </c>
      <c r="T45" s="224"/>
      <c r="U45" s="227">
        <f t="shared" si="4"/>
        <v>3743</v>
      </c>
      <c r="V45" s="112"/>
    </row>
    <row r="46" spans="1:22" s="107" customFormat="1" ht="15">
      <c r="A46" s="111" t="s">
        <v>113</v>
      </c>
      <c r="B46" s="25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6">
        <f t="shared" si="3"/>
        <v>0</v>
      </c>
      <c r="R46" s="224"/>
      <c r="S46" s="224">
        <v>-1896</v>
      </c>
      <c r="T46" s="224"/>
      <c r="U46" s="227">
        <f t="shared" si="4"/>
        <v>-1896</v>
      </c>
      <c r="V46" s="112"/>
    </row>
    <row r="47" spans="1:22" s="107" customFormat="1" ht="15">
      <c r="A47" s="111" t="s">
        <v>119</v>
      </c>
      <c r="B47" s="25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6">
        <f t="shared" si="3"/>
        <v>0</v>
      </c>
      <c r="R47" s="224"/>
      <c r="S47" s="224">
        <v>4520</v>
      </c>
      <c r="T47" s="224"/>
      <c r="U47" s="227">
        <f t="shared" si="4"/>
        <v>4520</v>
      </c>
      <c r="V47" s="112"/>
    </row>
    <row r="48" spans="1:22" s="107" customFormat="1" ht="15">
      <c r="A48" s="111" t="s">
        <v>110</v>
      </c>
      <c r="B48" s="25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>
        <v>-816</v>
      </c>
      <c r="P48" s="224"/>
      <c r="Q48" s="226">
        <f t="shared" si="3"/>
        <v>-816</v>
      </c>
      <c r="R48" s="224"/>
      <c r="S48" s="224">
        <v>-4226</v>
      </c>
      <c r="T48" s="224"/>
      <c r="U48" s="227">
        <f t="shared" si="4"/>
        <v>-5042</v>
      </c>
      <c r="V48" s="112"/>
    </row>
    <row r="49" spans="1:22" s="107" customFormat="1" ht="15">
      <c r="A49" s="111" t="s">
        <v>111</v>
      </c>
      <c r="B49" s="254"/>
      <c r="C49" s="224"/>
      <c r="D49" s="224"/>
      <c r="E49" s="224"/>
      <c r="F49" s="224"/>
      <c r="G49" s="224"/>
      <c r="H49" s="224"/>
      <c r="I49" s="224">
        <v>-38</v>
      </c>
      <c r="J49" s="224"/>
      <c r="K49" s="224"/>
      <c r="L49" s="224"/>
      <c r="M49" s="224"/>
      <c r="N49" s="224"/>
      <c r="O49" s="224">
        <v>100</v>
      </c>
      <c r="P49" s="224"/>
      <c r="Q49" s="226">
        <f t="shared" si="3"/>
        <v>62</v>
      </c>
      <c r="R49" s="224"/>
      <c r="S49" s="224">
        <v>4058</v>
      </c>
      <c r="T49" s="224"/>
      <c r="U49" s="227">
        <f t="shared" si="4"/>
        <v>4120</v>
      </c>
      <c r="V49" s="112"/>
    </row>
    <row r="50" spans="1:22" s="107" customFormat="1" ht="15">
      <c r="A50" s="284"/>
      <c r="B50" s="25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5"/>
      <c r="R50" s="224"/>
      <c r="S50" s="224"/>
      <c r="T50" s="224"/>
      <c r="U50" s="227"/>
      <c r="V50" s="112"/>
    </row>
    <row r="51" spans="1:22" s="107" customFormat="1" ht="15">
      <c r="A51" s="142" t="s">
        <v>216</v>
      </c>
      <c r="B51" s="254"/>
      <c r="C51" s="224">
        <f>SUM(C52:C53)</f>
        <v>0</v>
      </c>
      <c r="D51" s="224"/>
      <c r="E51" s="224">
        <f>SUM(E52:E53)</f>
        <v>0</v>
      </c>
      <c r="F51" s="224"/>
      <c r="G51" s="224">
        <f>SUM(G52:G53)</f>
        <v>0</v>
      </c>
      <c r="H51" s="224"/>
      <c r="I51" s="224">
        <f>SUM(I52:I53)</f>
        <v>-318</v>
      </c>
      <c r="J51" s="224"/>
      <c r="K51" s="224">
        <f>SUM(K52:K53)</f>
        <v>-263</v>
      </c>
      <c r="L51" s="224"/>
      <c r="M51" s="224">
        <f>SUM(M52:M53)</f>
        <v>-652</v>
      </c>
      <c r="N51" s="224"/>
      <c r="O51" s="224">
        <f>SUM(O52:O53)</f>
        <v>30777</v>
      </c>
      <c r="P51" s="224"/>
      <c r="Q51" s="226">
        <f>SUM(C51:O51)</f>
        <v>29544</v>
      </c>
      <c r="R51" s="224"/>
      <c r="S51" s="224">
        <v>2335</v>
      </c>
      <c r="T51" s="224"/>
      <c r="U51" s="227">
        <f>Q51+S51</f>
        <v>31879</v>
      </c>
      <c r="V51" s="112"/>
    </row>
    <row r="52" spans="1:22" s="107" customFormat="1" ht="15">
      <c r="A52" s="284" t="s">
        <v>209</v>
      </c>
      <c r="B52" s="254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>
        <v>30875</v>
      </c>
      <c r="P52" s="228"/>
      <c r="Q52" s="228">
        <f>SUM(C52:O52)</f>
        <v>30875</v>
      </c>
      <c r="R52" s="228"/>
      <c r="S52" s="228">
        <v>2789</v>
      </c>
      <c r="T52" s="228"/>
      <c r="U52" s="301">
        <f>Q52+S52</f>
        <v>33664</v>
      </c>
      <c r="V52" s="112"/>
    </row>
    <row r="53" spans="1:22" s="107" customFormat="1" ht="30">
      <c r="A53" s="284" t="s">
        <v>210</v>
      </c>
      <c r="B53" s="254"/>
      <c r="C53" s="228"/>
      <c r="D53" s="228"/>
      <c r="E53" s="228"/>
      <c r="F53" s="228"/>
      <c r="G53" s="228"/>
      <c r="H53" s="228"/>
      <c r="I53" s="228">
        <v>-318</v>
      </c>
      <c r="J53" s="228"/>
      <c r="K53" s="228">
        <v>-263</v>
      </c>
      <c r="L53" s="228"/>
      <c r="M53" s="228">
        <v>-652</v>
      </c>
      <c r="N53" s="228"/>
      <c r="O53" s="228">
        <v>-98</v>
      </c>
      <c r="P53" s="228"/>
      <c r="Q53" s="228">
        <f>SUM(C53:O53)</f>
        <v>-1331</v>
      </c>
      <c r="R53" s="228"/>
      <c r="S53" s="228">
        <v>-454</v>
      </c>
      <c r="T53" s="228"/>
      <c r="U53" s="301">
        <f>Q53+S53</f>
        <v>-1785</v>
      </c>
      <c r="V53" s="112"/>
    </row>
    <row r="54" spans="1:22" s="107" customFormat="1" ht="15">
      <c r="A54" s="142"/>
      <c r="B54" s="25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5"/>
      <c r="R54" s="224"/>
      <c r="S54" s="224"/>
      <c r="T54" s="224"/>
      <c r="U54" s="227"/>
      <c r="V54" s="112"/>
    </row>
    <row r="55" spans="1:22" s="107" customFormat="1" ht="15">
      <c r="A55" s="142" t="s">
        <v>105</v>
      </c>
      <c r="B55" s="254"/>
      <c r="C55" s="224">
        <v>0</v>
      </c>
      <c r="D55" s="224"/>
      <c r="E55" s="224">
        <v>0</v>
      </c>
      <c r="F55" s="224"/>
      <c r="G55" s="224">
        <v>0</v>
      </c>
      <c r="H55" s="224"/>
      <c r="I55" s="224">
        <v>-366</v>
      </c>
      <c r="J55" s="224"/>
      <c r="K55" s="224">
        <v>0</v>
      </c>
      <c r="L55" s="224"/>
      <c r="M55" s="224">
        <v>0</v>
      </c>
      <c r="N55" s="224"/>
      <c r="O55" s="224">
        <v>366</v>
      </c>
      <c r="P55" s="224"/>
      <c r="Q55" s="226"/>
      <c r="R55" s="224"/>
      <c r="S55" s="224"/>
      <c r="T55" s="224"/>
      <c r="U55" s="227">
        <f>Q55+S55</f>
        <v>0</v>
      </c>
      <c r="V55" s="112"/>
    </row>
    <row r="56" spans="1:22" s="107" customFormat="1" ht="15">
      <c r="A56" s="284"/>
      <c r="B56" s="254"/>
      <c r="C56" s="256"/>
      <c r="D56" s="253"/>
      <c r="E56" s="256"/>
      <c r="F56" s="253"/>
      <c r="G56" s="256"/>
      <c r="H56" s="253"/>
      <c r="I56" s="256"/>
      <c r="J56" s="253"/>
      <c r="K56" s="256"/>
      <c r="L56" s="253"/>
      <c r="M56" s="256"/>
      <c r="N56" s="253"/>
      <c r="O56" s="256"/>
      <c r="P56" s="253"/>
      <c r="Q56" s="257"/>
      <c r="R56" s="253"/>
      <c r="S56" s="256"/>
      <c r="T56" s="253"/>
      <c r="U56" s="258"/>
      <c r="V56" s="112"/>
    </row>
    <row r="57" spans="1:22" s="107" customFormat="1" ht="15.75" thickBot="1">
      <c r="A57" s="287" t="s">
        <v>217</v>
      </c>
      <c r="B57" s="254">
        <v>26</v>
      </c>
      <c r="C57" s="302">
        <f>C55+C51+C44+C40+C39+C36</f>
        <v>132000</v>
      </c>
      <c r="D57" s="291"/>
      <c r="E57" s="302">
        <f>E55+E51+E44+E40+E39+E36</f>
        <v>-18995</v>
      </c>
      <c r="F57" s="292"/>
      <c r="G57" s="302">
        <f>G55+G51+G44+G40+G39+G36</f>
        <v>30051</v>
      </c>
      <c r="H57" s="291"/>
      <c r="I57" s="302">
        <f>I55+I51+I44+I40+I39+I36</f>
        <v>25673</v>
      </c>
      <c r="J57" s="302">
        <f>J36+J40+J51+J55</f>
        <v>0</v>
      </c>
      <c r="K57" s="302">
        <f>K55+K51+K44+K40+K39+K36</f>
        <v>785</v>
      </c>
      <c r="L57" s="291">
        <f>L36+L40+L51+L55</f>
        <v>0</v>
      </c>
      <c r="M57" s="302">
        <f>M55+M51+M44+M40+M39+M36</f>
        <v>-4456</v>
      </c>
      <c r="N57" s="291"/>
      <c r="O57" s="302">
        <f>O55+O51+O44+O40+O39+O36</f>
        <v>195038</v>
      </c>
      <c r="P57" s="291"/>
      <c r="Q57" s="302">
        <f>Q55+Q51+Q44+Q40+Q39+Q36</f>
        <v>360096</v>
      </c>
      <c r="R57" s="291"/>
      <c r="S57" s="302">
        <f>S55+S51+S44+S40+S39+S36</f>
        <v>54008</v>
      </c>
      <c r="T57" s="291"/>
      <c r="U57" s="302">
        <f>U55+U51+U44+U40+U39+U36</f>
        <v>414104</v>
      </c>
      <c r="V57" s="112"/>
    </row>
    <row r="58" spans="1:22" s="107" customFormat="1" ht="15.75" thickTop="1">
      <c r="A58" s="284"/>
      <c r="B58" s="25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5"/>
      <c r="R58" s="224"/>
      <c r="S58" s="224"/>
      <c r="T58" s="224"/>
      <c r="U58" s="227"/>
      <c r="V58" s="112"/>
    </row>
    <row r="59" spans="1:19" s="2" customFormat="1" ht="15">
      <c r="A59" s="318" t="str">
        <f>+'IS'!A63</f>
        <v>The accompanying notes on pages 5 to 98 form an integral part of the consolidated interim financial statements.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13"/>
      <c r="M59" s="13"/>
      <c r="N59" s="13"/>
      <c r="O59" s="13"/>
      <c r="P59" s="13"/>
      <c r="Q59" s="13"/>
      <c r="S59" s="21"/>
    </row>
    <row r="60" spans="2:19" s="2" customFormat="1" ht="15">
      <c r="B60" s="8"/>
      <c r="C60" s="113"/>
      <c r="D60" s="113"/>
      <c r="E60" s="113"/>
      <c r="F60" s="113"/>
      <c r="G60" s="13"/>
      <c r="H60" s="9"/>
      <c r="I60" s="13"/>
      <c r="J60" s="13"/>
      <c r="K60" s="13"/>
      <c r="L60" s="13"/>
      <c r="M60" s="13"/>
      <c r="N60" s="13"/>
      <c r="O60" s="13"/>
      <c r="P60" s="13"/>
      <c r="Q60" s="13"/>
      <c r="S60" s="21"/>
    </row>
    <row r="61" spans="1:17" ht="15">
      <c r="A61" s="25" t="str">
        <f>'IS'!A66</f>
        <v>Executive Director: </v>
      </c>
      <c r="B61" s="32"/>
      <c r="C61" s="114"/>
      <c r="D61" s="114"/>
      <c r="E61" s="114"/>
      <c r="F61" s="114"/>
      <c r="G61" s="26"/>
      <c r="H61" s="114"/>
      <c r="I61" s="114"/>
      <c r="J61" s="114"/>
      <c r="K61" s="114"/>
      <c r="L61" s="114"/>
      <c r="M61" s="29"/>
      <c r="N61" s="114"/>
      <c r="O61" s="114"/>
      <c r="P61" s="114"/>
      <c r="Q61" s="114"/>
    </row>
    <row r="62" spans="1:17" ht="12.75" customHeight="1">
      <c r="A62" s="129" t="str">
        <f>'IS'!A67</f>
        <v>Ognian Donev, PhD</v>
      </c>
      <c r="B62" s="32"/>
      <c r="C62" s="114"/>
      <c r="D62" s="114"/>
      <c r="E62" s="114"/>
      <c r="F62" s="114"/>
      <c r="H62" s="114"/>
      <c r="I62" s="27"/>
      <c r="J62" s="114"/>
      <c r="K62" s="114"/>
      <c r="L62" s="114"/>
      <c r="N62" s="114"/>
      <c r="P62" s="114"/>
      <c r="Q62" s="30"/>
    </row>
    <row r="63" spans="1:2" ht="15">
      <c r="A63" s="2"/>
      <c r="B63" s="32"/>
    </row>
    <row r="64" spans="1:2" ht="15">
      <c r="A64" s="26" t="str">
        <f>'IS'!A69</f>
        <v>Finance Director:</v>
      </c>
      <c r="B64" s="32"/>
    </row>
    <row r="65" spans="1:2" ht="15">
      <c r="A65" s="27" t="str">
        <f>'IS'!A70</f>
        <v>Boris Borisov</v>
      </c>
      <c r="B65" s="71"/>
    </row>
    <row r="66" spans="1:2" ht="12" customHeight="1">
      <c r="A66" s="28"/>
      <c r="B66" s="71"/>
    </row>
    <row r="67" spans="1:2" ht="15">
      <c r="A67" s="29" t="str">
        <f>'IS'!A72</f>
        <v>Prepared by:</v>
      </c>
      <c r="B67" s="115"/>
    </row>
    <row r="68" spans="1:2" ht="15">
      <c r="A68" s="30" t="str">
        <f>'IS'!A73</f>
        <v>Lyudmila Bondzhova</v>
      </c>
      <c r="B68" s="116"/>
    </row>
    <row r="69" spans="1:2" ht="15">
      <c r="A69" s="30"/>
      <c r="B69" s="117"/>
    </row>
    <row r="70" ht="15">
      <c r="A70" s="2"/>
    </row>
    <row r="72" ht="15">
      <c r="A72" s="118"/>
    </row>
    <row r="78" spans="1:2" ht="15">
      <c r="A78" s="119"/>
      <c r="B78" s="119"/>
    </row>
  </sheetData>
  <sheetProtection/>
  <mergeCells count="13">
    <mergeCell ref="C6:Q6"/>
    <mergeCell ref="A5:IV5"/>
    <mergeCell ref="A7:A8"/>
    <mergeCell ref="A59:K59"/>
    <mergeCell ref="A2:Q2"/>
    <mergeCell ref="C7:C8"/>
    <mergeCell ref="E7:E8"/>
    <mergeCell ref="G7:G8"/>
    <mergeCell ref="I7:I8"/>
    <mergeCell ref="K7:K8"/>
    <mergeCell ref="M7:M8"/>
    <mergeCell ref="O7:O8"/>
    <mergeCell ref="Q7:Q8"/>
  </mergeCells>
  <printOptions/>
  <pageMargins left="0.4724409448818898" right="0.31496062992125984" top="0.31496062992125984" bottom="0.5905511811023623" header="0.6692913385826772" footer="0.5905511811023623"/>
  <pageSetup blackAndWhite="1" firstPageNumber="4" useFirstPageNumber="1" fitToHeight="1" fitToWidth="1" horizontalDpi="600" verticalDpi="600" orientation="landscape" paperSize="9" scale="49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Popov</dc:creator>
  <cp:keywords/>
  <dc:description/>
  <cp:lastModifiedBy>Alex</cp:lastModifiedBy>
  <cp:lastPrinted>2014-02-28T09:36:34Z</cp:lastPrinted>
  <dcterms:created xsi:type="dcterms:W3CDTF">2012-04-12T11:15:46Z</dcterms:created>
  <dcterms:modified xsi:type="dcterms:W3CDTF">2014-02-28T09:36:43Z</dcterms:modified>
  <cp:category/>
  <cp:version/>
  <cp:contentType/>
  <cp:contentStatus/>
</cp:coreProperties>
</file>