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dasheva\Desktop\Q2 cons 2018\RU\"/>
    </mc:Choice>
  </mc:AlternateContent>
  <xr:revisionPtr revIDLastSave="0" documentId="10_ncr:8100000_{BEDB960B-4370-4D14-A0D6-245EE2F589C8}" xr6:coauthVersionLast="34" xr6:coauthVersionMax="34" xr10:uidLastSave="{00000000-0000-0000-0000-000000000000}"/>
  <bookViews>
    <workbookView xWindow="0" yWindow="0" windowWidth="23040" windowHeight="7950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  <externalReference r:id="rId7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SCF!$A$1:$E$72</definedName>
    <definedName name="_xlnm.Print_Area" localSheetId="1">SCI!$A$1:$G$64</definedName>
    <definedName name="_xlnm.Print_Area" localSheetId="2">SFP!$A$1:$H$77</definedName>
    <definedName name="_xlnm.Print_Titles" localSheetId="1">SCI!$1:$2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SCF!$76:$65542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SCF!$A$1:$F$45</definedName>
    <definedName name="Z_2BD2C2C3_AF9C_11D6_9CEF_00D009775214_.wvu.Rows" localSheetId="3" hidden="1">SCF!$74:$65542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SCF!$76:$65542,SCF!$58:$59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SEQ!$A$1:$Q$61</definedName>
    <definedName name="Z_9656BBF7_C4A3_41EC_B0C6_A21B380E3C2F_.wvu.Rows" localSheetId="3" hidden="1">SCF!$76:$65542,SCF!$58:$59</definedName>
  </definedNames>
  <calcPr calcId="162913"/>
</workbook>
</file>

<file path=xl/calcChain.xml><?xml version="1.0" encoding="utf-8"?>
<calcChain xmlns="http://schemas.openxmlformats.org/spreadsheetml/2006/main">
  <c r="B10" i="5" l="1"/>
  <c r="D9" i="3" l="1"/>
  <c r="Q49" i="5" l="1"/>
  <c r="Q48" i="5"/>
  <c r="Q47" i="5"/>
  <c r="Q42" i="5"/>
  <c r="U42" i="5" s="1"/>
  <c r="Q41" i="5"/>
  <c r="U41" i="5" s="1"/>
  <c r="U22" i="5" l="1"/>
  <c r="F37" i="2" l="1"/>
  <c r="D37" i="2"/>
  <c r="Q37" i="5"/>
  <c r="U37" i="5" s="1"/>
  <c r="Q39" i="5"/>
  <c r="U39" i="5" s="1"/>
  <c r="S44" i="5"/>
  <c r="U48" i="5"/>
  <c r="U49" i="5"/>
  <c r="U40" i="5"/>
  <c r="Q53" i="5"/>
  <c r="U53" i="5" s="1"/>
  <c r="Q52" i="5"/>
  <c r="U52" i="5" s="1"/>
  <c r="Q55" i="5"/>
  <c r="U55" i="5" s="1"/>
  <c r="S51" i="5"/>
  <c r="Q40" i="5"/>
  <c r="O40" i="5"/>
  <c r="O44" i="5"/>
  <c r="O51" i="5"/>
  <c r="M51" i="5"/>
  <c r="K51" i="5"/>
  <c r="I51" i="5"/>
  <c r="G40" i="5"/>
  <c r="G57" i="5" s="1"/>
  <c r="E57" i="5"/>
  <c r="S19" i="5"/>
  <c r="E24" i="4"/>
  <c r="E39" i="4" s="1"/>
  <c r="O19" i="5"/>
  <c r="C54" i="4"/>
  <c r="I26" i="5"/>
  <c r="E54" i="4"/>
  <c r="Q30" i="5"/>
  <c r="U30" i="5" s="1"/>
  <c r="K26" i="5"/>
  <c r="Q54" i="5"/>
  <c r="U14" i="5"/>
  <c r="Q17" i="5"/>
  <c r="U17" i="5" s="1"/>
  <c r="O15" i="5"/>
  <c r="C39" i="4"/>
  <c r="U47" i="5"/>
  <c r="Q20" i="5"/>
  <c r="U20" i="5" s="1"/>
  <c r="Q21" i="5"/>
  <c r="U21" i="5" s="1"/>
  <c r="Q24" i="5"/>
  <c r="U24" i="5" s="1"/>
  <c r="Q23" i="5"/>
  <c r="U23" i="5" s="1"/>
  <c r="D32" i="5"/>
  <c r="F32" i="5"/>
  <c r="Q10" i="5"/>
  <c r="U10" i="5" s="1"/>
  <c r="L51" i="5"/>
  <c r="N51" i="5"/>
  <c r="P51" i="5"/>
  <c r="R51" i="5"/>
  <c r="T51" i="5"/>
  <c r="H40" i="5"/>
  <c r="I40" i="5"/>
  <c r="J40" i="5"/>
  <c r="K40" i="5"/>
  <c r="L40" i="5"/>
  <c r="M40" i="5"/>
  <c r="N40" i="5"/>
  <c r="P40" i="5"/>
  <c r="R40" i="5"/>
  <c r="S40" i="5"/>
  <c r="T40" i="5"/>
  <c r="D48" i="3"/>
  <c r="E15" i="5"/>
  <c r="E32" i="5" s="1"/>
  <c r="C15" i="5"/>
  <c r="P15" i="5"/>
  <c r="R15" i="5"/>
  <c r="S15" i="5"/>
  <c r="T15" i="5"/>
  <c r="H15" i="5"/>
  <c r="H32" i="5" s="1"/>
  <c r="I15" i="5"/>
  <c r="I32" i="5" s="1"/>
  <c r="J15" i="5"/>
  <c r="J32" i="5" s="1"/>
  <c r="K15" i="5"/>
  <c r="L15" i="5"/>
  <c r="M15" i="5"/>
  <c r="N15" i="5"/>
  <c r="N32" i="5" s="1"/>
  <c r="G15" i="5"/>
  <c r="G32" i="5"/>
  <c r="Q28" i="5"/>
  <c r="U28" i="5" s="1"/>
  <c r="P19" i="5"/>
  <c r="T19" i="5"/>
  <c r="O26" i="5"/>
  <c r="O32" i="5" s="1"/>
  <c r="S26" i="5"/>
  <c r="Q27" i="5"/>
  <c r="U27" i="5" s="1"/>
  <c r="L26" i="5"/>
  <c r="M26" i="5"/>
  <c r="Q13" i="5"/>
  <c r="U13" i="5" s="1"/>
  <c r="D59" i="3"/>
  <c r="D25" i="3"/>
  <c r="D18" i="3"/>
  <c r="Q45" i="5"/>
  <c r="U45" i="5" s="1"/>
  <c r="F18" i="3"/>
  <c r="F25" i="3"/>
  <c r="F27" i="3" s="1"/>
  <c r="F34" i="3"/>
  <c r="F38" i="3" s="1"/>
  <c r="F48" i="3"/>
  <c r="F59" i="3"/>
  <c r="Q46" i="5"/>
  <c r="U46" i="5" s="1"/>
  <c r="E18" i="4"/>
  <c r="F23" i="2"/>
  <c r="F19" i="2"/>
  <c r="A60" i="5"/>
  <c r="B32" i="5"/>
  <c r="A62" i="4"/>
  <c r="B60" i="4"/>
  <c r="C18" i="4"/>
  <c r="A65" i="3"/>
  <c r="D23" i="2"/>
  <c r="D19" i="2"/>
  <c r="L32" i="5"/>
  <c r="D34" i="3"/>
  <c r="D38" i="3" s="1"/>
  <c r="K32" i="5"/>
  <c r="C32" i="5"/>
  <c r="C57" i="5" s="1"/>
  <c r="F61" i="3" l="1"/>
  <c r="T32" i="5"/>
  <c r="Q51" i="5"/>
  <c r="U51" i="5"/>
  <c r="K57" i="5"/>
  <c r="S57" i="5"/>
  <c r="I57" i="5"/>
  <c r="Q44" i="5"/>
  <c r="U44" i="5" s="1"/>
  <c r="P32" i="5"/>
  <c r="D61" i="3"/>
  <c r="D63" i="3" s="1"/>
  <c r="E56" i="4"/>
  <c r="E60" i="4" s="1"/>
  <c r="M32" i="5"/>
  <c r="Q26" i="5"/>
  <c r="Q19" i="5"/>
  <c r="F26" i="2"/>
  <c r="F31" i="2" s="1"/>
  <c r="F39" i="2" s="1"/>
  <c r="F63" i="3"/>
  <c r="U26" i="5"/>
  <c r="M57" i="5"/>
  <c r="D26" i="2"/>
  <c r="D31" i="2" s="1"/>
  <c r="D39" i="2" s="1"/>
  <c r="S32" i="5"/>
  <c r="O57" i="5"/>
  <c r="D27" i="3"/>
  <c r="C56" i="4"/>
  <c r="U19" i="5"/>
  <c r="Q15" i="5"/>
  <c r="C60" i="4" l="1"/>
  <c r="U57" i="5"/>
  <c r="Q57" i="5"/>
  <c r="U15" i="5"/>
  <c r="U32" i="5" s="1"/>
  <c r="Q32" i="5"/>
</calcChain>
</file>

<file path=xl/sharedStrings.xml><?xml version="1.0" encoding="utf-8"?>
<sst xmlns="http://schemas.openxmlformats.org/spreadsheetml/2006/main" count="257" uniqueCount="211">
  <si>
    <t>Весела Стоева</t>
  </si>
  <si>
    <t>Андрей Брешков</t>
  </si>
  <si>
    <t>Борис Борисов</t>
  </si>
  <si>
    <t>Галина Ангелова</t>
  </si>
  <si>
    <t>гр. София</t>
  </si>
  <si>
    <t>ул. Илиенско шосе 16</t>
  </si>
  <si>
    <t>Венцислав Стоев</t>
  </si>
  <si>
    <t>Стефан Йовков</t>
  </si>
  <si>
    <t>Банка ДСК ЕАД</t>
  </si>
  <si>
    <t>Приложения</t>
  </si>
  <si>
    <t>АКТИВ</t>
  </si>
  <si>
    <t>BGN'000</t>
  </si>
  <si>
    <t>Людмила Бонджова</t>
  </si>
  <si>
    <t>2017   BGN'000</t>
  </si>
  <si>
    <t>ИНГ Банк Н.В. - клон София</t>
  </si>
  <si>
    <t>Уникредит  Булбанк АД</t>
  </si>
  <si>
    <t>Сосиете Женерал Експресбанк АД</t>
  </si>
  <si>
    <t>2018   BGN'000</t>
  </si>
  <si>
    <t>14,15</t>
  </si>
  <si>
    <t xml:space="preserve">ГРУППА СОФАРМА </t>
  </si>
  <si>
    <t>Совет  директоров:</t>
  </si>
  <si>
    <t>д-р эк.н. Огнян Донев</t>
  </si>
  <si>
    <t>Александр Чаушев</t>
  </si>
  <si>
    <t>Огняна Палавеев</t>
  </si>
  <si>
    <t>Исполнительный директор:</t>
  </si>
  <si>
    <t>Финансовый директор:</t>
  </si>
  <si>
    <t xml:space="preserve">Компилятор: </t>
  </si>
  <si>
    <t>Начальник юридического отдела:</t>
  </si>
  <si>
    <t>Юридический адрес:</t>
  </si>
  <si>
    <t>Адвокаты:</t>
  </si>
  <si>
    <t>Юридическая фирма "Гачев, Балева, Партнеры"</t>
  </si>
  <si>
    <t>Обслуживающие банки:</t>
  </si>
  <si>
    <t>Райфайзенбанк (Болгария)  ЕАД</t>
  </si>
  <si>
    <t>Юробанк Болгария АД</t>
  </si>
  <si>
    <t>Аудиторы:</t>
  </si>
  <si>
    <t>Бейкър Тили Клиту и партнеры ООД</t>
  </si>
  <si>
    <t>ГРУППА СОФАРМА</t>
  </si>
  <si>
    <t>Консолидированный отчет о совокупном доходе</t>
  </si>
  <si>
    <t>по состоянию на  30 июнь 2018 года</t>
  </si>
  <si>
    <t>Доходы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</si>
  <si>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</si>
  <si>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</si>
  <si>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материалы</t>
  </si>
  <si>
    <t>Расходы на внешние  услуги</t>
  </si>
  <si>
    <t>Расходы на персонал</t>
  </si>
  <si>
    <t>Расходы на амортизацию</t>
  </si>
  <si>
    <t>Балансовая стоимость проданных готовых изделий</t>
  </si>
  <si>
    <t xml:space="preserve">Прочие операционные расходы </t>
  </si>
  <si>
    <t xml:space="preserve">Прибыль от операционной деятельности </t>
  </si>
  <si>
    <t>Финансовые доходы</t>
  </si>
  <si>
    <t>Финансовые расходы</t>
  </si>
  <si>
    <t>Финансовые доходы / (Расходы), нетто</t>
  </si>
  <si>
    <t>Убыток / (прибыль) от ассоциированных компаний и совместных предприятий, нетто</t>
  </si>
  <si>
    <t>Прибыль до налогообложения прибыли</t>
  </si>
  <si>
    <t>Расходы по налогу на прибыль</t>
  </si>
  <si>
    <t xml:space="preserve">Чистая прибыль  полученной за отчетный период  </t>
  </si>
  <si>
    <t>Компоненты, которые могут быть реклассифицированы в составе прибыли или убытка:</t>
  </si>
  <si>
    <t>Чистое изменение справедливой стоимости финансовых активов, имеющихся в наличии для продажи</t>
  </si>
  <si>
    <t>Курсовые разницы при переводе иностранных операций</t>
  </si>
  <si>
    <t>Другие компоненты комплексного дохода:</t>
  </si>
  <si>
    <t>Прочий совокупный доход за период, за вычетом налога</t>
  </si>
  <si>
    <t>ДОХОД НА ПЕРИОД</t>
  </si>
  <si>
    <t>Чистая прибыль за год, относящаяся к:</t>
  </si>
  <si>
    <t>Собственный капитал материнской компании</t>
  </si>
  <si>
    <t>Неконтролирующее участие</t>
  </si>
  <si>
    <t>Общий совокупный доход за год, относящийся к:</t>
  </si>
  <si>
    <t xml:space="preserve">Исполнительный директор: </t>
  </si>
  <si>
    <t>д-р эк. н.Огнян Донев</t>
  </si>
  <si>
    <t xml:space="preserve">Финансовый директор: </t>
  </si>
  <si>
    <t>Гл. бухгалтер (составитель):</t>
  </si>
  <si>
    <t>Приложения на страницах с 5 до 105 являются неотъемлемой частью финансового отчета.</t>
  </si>
  <si>
    <t>Консолидированный отчет о финансовом состоянии</t>
  </si>
  <si>
    <t>Нетекущие активы</t>
  </si>
  <si>
    <t>Недвижимость, машины и оборудование</t>
  </si>
  <si>
    <t>Нематериальные активы</t>
  </si>
  <si>
    <t>Доброе имя</t>
  </si>
  <si>
    <t xml:space="preserve">Инвестиционная недвижимость </t>
  </si>
  <si>
    <t>Инвестиции в ассоциированные компани и совместных обществах</t>
  </si>
  <si>
    <t>Инвестиции, имеющиеся в наличии для продажи</t>
  </si>
  <si>
    <t>Долгосрочная дебиторская задолженность от связанных  предприятий</t>
  </si>
  <si>
    <t>Прочая долгосрочная дебиторская задолженность</t>
  </si>
  <si>
    <t>Отложенный налоговый актив</t>
  </si>
  <si>
    <t>Текущие активы</t>
  </si>
  <si>
    <t>Материальные запасы</t>
  </si>
  <si>
    <t>Торговая дебиторская задолженность</t>
  </si>
  <si>
    <t>Дебиторская задолженность связанных предприятий</t>
  </si>
  <si>
    <t>Прочая текущая дебиторская задолженность активы</t>
  </si>
  <si>
    <t>Денежные средства и их эквиваленты</t>
  </si>
  <si>
    <t>ИТОГО АКТИВЬІ</t>
  </si>
  <si>
    <t>СОБСТВЕННЬІЙ КАПИТАЛ И ПАССИВЬІ</t>
  </si>
  <si>
    <t xml:space="preserve">Собственный капитал, приходящийся на акционеров материнской организации </t>
  </si>
  <si>
    <t>Основной акционерный капитал</t>
  </si>
  <si>
    <t>Резервы</t>
  </si>
  <si>
    <t xml:space="preserve">Нераспределенная прибыль </t>
  </si>
  <si>
    <t>Неконтрольную долю участия</t>
  </si>
  <si>
    <t>ИТОГО СОБСТВЕННЬІЙ КАПИТАЛ</t>
  </si>
  <si>
    <t>ПАССИВЬІ</t>
  </si>
  <si>
    <t xml:space="preserve">Долгосрочне обязательства </t>
  </si>
  <si>
    <t xml:space="preserve">Долгосрочные банковские займы </t>
  </si>
  <si>
    <t xml:space="preserve">Пассивы по отсроченным налогам </t>
  </si>
  <si>
    <t xml:space="preserve">Долгосрочные oбязательства перед персоналом </t>
  </si>
  <si>
    <t>Обязательства по финансовому лизингу</t>
  </si>
  <si>
    <t>Правительственные финансирования</t>
  </si>
  <si>
    <t>Прочие долгосрочные обязательства</t>
  </si>
  <si>
    <t xml:space="preserve">Текущие обязательства </t>
  </si>
  <si>
    <t>Краткосрочные банковские займы</t>
  </si>
  <si>
    <t xml:space="preserve">Краткосрочная часть долгосрочных банковских займов </t>
  </si>
  <si>
    <t xml:space="preserve">Торговые обязательства  </t>
  </si>
  <si>
    <t>Задолженность перед связанными предприятиями</t>
  </si>
  <si>
    <t>Обязательства по договору факторинга</t>
  </si>
  <si>
    <t xml:space="preserve">Обязательства перед персоналом  и по социальному страхованию </t>
  </si>
  <si>
    <t xml:space="preserve">Обязательства по налогам </t>
  </si>
  <si>
    <t xml:space="preserve">Прочие текущие обязательства </t>
  </si>
  <si>
    <t>ИТОГО ПАССИВЬІ</t>
  </si>
  <si>
    <t>ИТОГО СОБСТВЕННЬІЙ КАПИТАЛ И ПАССИВЬІ</t>
  </si>
  <si>
    <t xml:space="preserve">Исполнительный директор : </t>
  </si>
  <si>
    <t>по состоянию на  30 июнь  2018 года</t>
  </si>
  <si>
    <t>30 июнь 2018              BGN'000</t>
  </si>
  <si>
    <t>31 декабрь 2017               BGN'000</t>
  </si>
  <si>
    <t xml:space="preserve">Парични средства и парични еквиваленти на 30 июнь </t>
  </si>
  <si>
    <t>Консолидированный отчет о движении денежных средств</t>
  </si>
  <si>
    <t>по состоянию на 30 юни 2018 года</t>
  </si>
  <si>
    <t>Денежные потоки от операционной деятельности</t>
  </si>
  <si>
    <t>Поступления от клиентов</t>
  </si>
  <si>
    <t>Платежи поставщикам</t>
  </si>
  <si>
    <t>Платежи персоналу и социальному обеспечению</t>
  </si>
  <si>
    <t>Уплаченные налоги (без учета налогов на прибыль)</t>
  </si>
  <si>
    <t>Возвращенные налоги (без учета налогов на прибыль)</t>
  </si>
  <si>
    <t>Уплачивать налоги на прибыль</t>
  </si>
  <si>
    <t>Уплаченные проценты и банковские сборы по займам оборотного капитала</t>
  </si>
  <si>
    <t>Курсовые разницы, нетто</t>
  </si>
  <si>
    <t>Другие поступления / (платежи), нетто</t>
  </si>
  <si>
    <t>Чистые денежные средства, использованные в операционной деятельности</t>
  </si>
  <si>
    <t>Снимите налоги с прибыли</t>
  </si>
  <si>
    <t>Денежные потоки от инвестиционной деятельности</t>
  </si>
  <si>
    <t>Приобретение основных средств</t>
  </si>
  <si>
    <t>Поступления от продажи основных средств</t>
  </si>
  <si>
    <t>Покупки нематериальных активов</t>
  </si>
  <si>
    <t>Покупки доступных и доступных для продажи инвестиций</t>
  </si>
  <si>
    <t>Поступления от продажи инвестиций, имеющихся в наличии для продажи</t>
  </si>
  <si>
    <t>Приобретение инвестиций в ассоциированные компании и совместные предприятия</t>
  </si>
  <si>
    <t>Выручка / (платежи) от операций с неконтрольной долей участия, нетто</t>
  </si>
  <si>
    <t>Кредиты дочерним предприятиям</t>
  </si>
  <si>
    <t>Погашение кредитов, предоставленных аффилированным предприятиям</t>
  </si>
  <si>
    <t>Кредиты, предоставленные другим предприятиям</t>
  </si>
  <si>
    <t>Погашение кредитов, предоставленных другим предприятиям</t>
  </si>
  <si>
    <t>Проценты, полученные по кредитам и депозитам</t>
  </si>
  <si>
    <t>Чистые денежные средства, использованные в инвестиционной деятельности</t>
  </si>
  <si>
    <t>Поступления от продажи нематериальных активов</t>
  </si>
  <si>
    <t>Поступления от дивидендов по инвестициям, имеющимся в наличии для продажи</t>
  </si>
  <si>
    <t>Платежи за приобретение дочерних компаний, за вычетом полученных денежных средств</t>
  </si>
  <si>
    <t>Поступления от продажи инвестиций в ассоциированные компании и совместные предприятия</t>
  </si>
  <si>
    <t>Денежные потоки от финансовой деятельности</t>
  </si>
  <si>
    <t>Поступления от краткосрочных банковских кредитов (включая овердрафты)</t>
  </si>
  <si>
    <t>Погашение краткосрочных банковских кредитов (включая скидки на овердрафт)</t>
  </si>
  <si>
    <t>Поступления от долгосрочных банковских кредитов</t>
  </si>
  <si>
    <t>Погашение долгосрочных банковских кредитов</t>
  </si>
  <si>
    <t>Погашение кредитов другим предприятиям</t>
  </si>
  <si>
    <t>Поступления от факторинга</t>
  </si>
  <si>
    <t>Уплаченные проценты и проценты</t>
  </si>
  <si>
    <t>Проценты и сборы, выплачиваемые по кредитам в инвестиционных целях</t>
  </si>
  <si>
    <t>Платежи по финансовой аренде</t>
  </si>
  <si>
    <t>Выручка от неконтрольной доли участия в выпуске капитала в дочерних компаниях</t>
  </si>
  <si>
    <t>Выкуп собственных акций</t>
  </si>
  <si>
    <t>Выплаченные дивиденды</t>
  </si>
  <si>
    <t>Чистые денежные потоки от финансовой деятельности</t>
  </si>
  <si>
    <t>Чистое уменьшение денежных средств и их эквивалентов</t>
  </si>
  <si>
    <t xml:space="preserve">Денежные средства и их эквиваленты по состоянию на 1 января </t>
  </si>
  <si>
    <t xml:space="preserve">             д-р эк.н. Огнян Донев</t>
  </si>
  <si>
    <t>Финансовый директор</t>
  </si>
  <si>
    <t>Консолидированный отчет об изменениях в составе собственных средств</t>
  </si>
  <si>
    <t>по состоянию на  30 юни  2018 года</t>
  </si>
  <si>
    <t>Сальдо на 1 января 2017 года</t>
  </si>
  <si>
    <t xml:space="preserve">Изменения  собственного капитала за 2017 год </t>
  </si>
  <si>
    <t>Эффекты oбратно выкупленные собственные акции</t>
  </si>
  <si>
    <t xml:space="preserve">Распределение прибыли на:              </t>
  </si>
  <si>
    <t xml:space="preserve"> *резервный в соответствии с законодательством</t>
  </si>
  <si>
    <t xml:space="preserve"> * дивиденды</t>
  </si>
  <si>
    <t>Влияние неконтролируемого участия на:</t>
  </si>
  <si>
    <t>* приобретение / (освобождение) дочерних компаний</t>
  </si>
  <si>
    <t>* распределение дивидендов</t>
  </si>
  <si>
    <t>* выпуск капитала в дочерних компаниях</t>
  </si>
  <si>
    <t>* увеличение участия в дочерних компаниях</t>
  </si>
  <si>
    <t>* уменьшение участия в дочерних компаниях</t>
  </si>
  <si>
    <t>Общий совокупный доход за год, в т.ч.:</t>
  </si>
  <si>
    <t xml:space="preserve">   * чистая прибыль за год </t>
  </si>
  <si>
    <t xml:space="preserve">* прочие компоненты совокупного дохода, за вычетом налогов </t>
  </si>
  <si>
    <t>Сальдо на 30 юни  2017 года</t>
  </si>
  <si>
    <t>Баланс 1 января 2018 года</t>
  </si>
  <si>
    <t>Изменения в капитале за 2018 год</t>
  </si>
  <si>
    <t>Эффект выкупленных акций</t>
  </si>
  <si>
    <t>Последствия реструктуризации</t>
  </si>
  <si>
    <t>Распределение прибыли для:</t>
  </si>
  <si>
    <t>* правовые резервы</t>
  </si>
  <si>
    <t>* дивиденды</t>
  </si>
  <si>
    <t>* Приобретение дочерних компаний</t>
  </si>
  <si>
    <t>Общий совокупный доход за год, в том числе:</t>
  </si>
  <si>
    <t> * Чистая прибыль за год</t>
  </si>
  <si>
    <t> * Прочие компоненты совокупного дохода, за вычетом налога</t>
  </si>
  <si>
    <t>Перевод на нераспределенную прибыль</t>
  </si>
  <si>
    <t>Баланс 30 июня 2018 года</t>
  </si>
  <si>
    <t>Обратно вкупленные собственне акции</t>
  </si>
  <si>
    <t>Законные резервы</t>
  </si>
  <si>
    <t>Резерв по переоценке - недвижимость, машины и оборудование</t>
  </si>
  <si>
    <t xml:space="preserve">Резерв
переоценке
финансовые активы, имеющиеся в наличии для продажи 
</t>
  </si>
  <si>
    <t>Дополнительные резервы</t>
  </si>
  <si>
    <t xml:space="preserve">Нераспределен-ная прибыль </t>
  </si>
  <si>
    <t>Итого</t>
  </si>
  <si>
    <t>Некон-
трольная
доля
участия</t>
  </si>
  <si>
    <t xml:space="preserve">Итого
собственных
средств
</t>
  </si>
  <si>
    <t>Что касается владельцев материнского капитала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</si>
</sst>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л_в_._-;\-* #,##0.00\ _л_в_._-;_-* &quot;-&quot;??\ _л_в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  <numFmt numFmtId="168" formatCode="_-* #,##0.00_-;\-* #,##0.00_-;_-* &quot;-&quot;??_-;_-@_-"/>
  </numFmts>
  <fonts count="9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sz val="12"/>
      <color rgb="FF222222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sz val="11"/>
      <name val="Times New Roman Cyr"/>
    </font>
    <font>
      <b/>
      <sz val="11"/>
      <name val="Times New Roman Cyr"/>
      <charset val="204"/>
    </font>
    <font>
      <b/>
      <sz val="10"/>
      <name val="Times New Roman Cyr"/>
      <charset val="204"/>
    </font>
    <font>
      <b/>
      <sz val="10"/>
      <name val="Times New Roman Cyr"/>
    </font>
    <font>
      <sz val="13"/>
      <color rgb="FF222222"/>
      <name val="Times New Roman"/>
      <family val="1"/>
      <charset val="204"/>
    </font>
    <font>
      <b/>
      <sz val="12"/>
      <color rgb="FF22222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 style="medium">
        <color rgb="FFF5F5F5"/>
      </bottom>
      <diagonal/>
    </border>
  </borders>
  <cellStyleXfs count="47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165" fontId="49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3" fillId="0" borderId="0"/>
    <xf numFmtId="0" fontId="72" fillId="0" borderId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21" fillId="0" borderId="0"/>
    <xf numFmtId="0" fontId="74" fillId="0" borderId="0"/>
    <xf numFmtId="0" fontId="73" fillId="0" borderId="0"/>
    <xf numFmtId="9" fontId="21" fillId="0" borderId="0" applyFont="0" applyFill="0" applyBorder="0" applyAlignment="0" applyProtection="0"/>
    <xf numFmtId="0" fontId="74" fillId="0" borderId="0"/>
    <xf numFmtId="0" fontId="75" fillId="0" borderId="0"/>
    <xf numFmtId="43" fontId="13" fillId="0" borderId="0" applyFont="0" applyFill="0" applyBorder="0" applyAlignment="0" applyProtection="0"/>
    <xf numFmtId="0" fontId="13" fillId="0" borderId="0"/>
    <xf numFmtId="0" fontId="76" fillId="0" borderId="0"/>
    <xf numFmtId="9" fontId="13" fillId="0" borderId="0" applyFont="0" applyFill="0" applyBorder="0" applyAlignment="0" applyProtection="0"/>
    <xf numFmtId="0" fontId="13" fillId="0" borderId="0"/>
    <xf numFmtId="0" fontId="75" fillId="0" borderId="0"/>
    <xf numFmtId="0" fontId="2" fillId="0" borderId="0"/>
    <xf numFmtId="0" fontId="77" fillId="0" borderId="0"/>
    <xf numFmtId="0" fontId="1" fillId="0" borderId="0"/>
    <xf numFmtId="0" fontId="13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/>
    <xf numFmtId="9" fontId="79" fillId="0" borderId="0" applyFont="0" applyFill="0" applyBorder="0" applyAlignment="0" applyProtection="0"/>
    <xf numFmtId="168" fontId="79" fillId="0" borderId="0" applyFont="0" applyFill="0" applyBorder="0" applyAlignment="0" applyProtection="0"/>
    <xf numFmtId="0" fontId="80" fillId="0" borderId="0"/>
    <xf numFmtId="168" fontId="8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6" fillId="0" borderId="0"/>
    <xf numFmtId="0" fontId="13" fillId="0" borderId="0"/>
    <xf numFmtId="0" fontId="12" fillId="0" borderId="0"/>
  </cellStyleXfs>
  <cellXfs count="353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7" fillId="0" borderId="0" xfId="0" applyFont="1" applyFill="1"/>
    <xf numFmtId="0" fontId="5" fillId="0" borderId="0" xfId="0" applyFont="1"/>
    <xf numFmtId="0" fontId="5" fillId="0" borderId="0" xfId="1" applyFont="1" applyAlignment="1">
      <alignment vertical="center"/>
    </xf>
    <xf numFmtId="0" fontId="5" fillId="0" borderId="0" xfId="0" applyFont="1" applyFill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4" fillId="0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/>
    <xf numFmtId="0" fontId="16" fillId="0" borderId="0" xfId="0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164" fontId="15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6" fontId="16" fillId="0" borderId="0" xfId="11" applyNumberFormat="1" applyFont="1" applyFill="1" applyBorder="1"/>
    <xf numFmtId="164" fontId="15" fillId="0" borderId="3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164" fontId="19" fillId="0" borderId="0" xfId="11" applyNumberFormat="1" applyFont="1" applyFill="1" applyBorder="1" applyAlignment="1"/>
    <xf numFmtId="164" fontId="23" fillId="0" borderId="0" xfId="0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164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center" vertical="center"/>
    </xf>
    <xf numFmtId="164" fontId="16" fillId="0" borderId="0" xfId="6" applyNumberFormat="1" applyFont="1" applyFill="1" applyBorder="1" applyAlignment="1">
      <alignment horizontal="right" vertical="center" wrapText="1"/>
    </xf>
    <xf numFmtId="0" fontId="25" fillId="0" borderId="0" xfId="0" applyFont="1" applyFill="1"/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center" vertical="center"/>
    </xf>
    <xf numFmtId="0" fontId="11" fillId="0" borderId="0" xfId="0" applyFont="1" applyFill="1" applyBorder="1"/>
    <xf numFmtId="0" fontId="30" fillId="0" borderId="0" xfId="0" applyFont="1" applyFill="1" applyBorder="1"/>
    <xf numFmtId="0" fontId="0" fillId="0" borderId="0" xfId="0" applyFill="1"/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4" fontId="31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164" fontId="34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164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164" fontId="35" fillId="0" borderId="0" xfId="0" applyNumberFormat="1" applyFont="1" applyFill="1" applyBorder="1" applyAlignment="1">
      <alignment horizontal="right"/>
    </xf>
    <xf numFmtId="0" fontId="22" fillId="0" borderId="0" xfId="1" applyFont="1" applyFill="1" applyAlignment="1">
      <alignment vertical="center"/>
    </xf>
    <xf numFmtId="3" fontId="0" fillId="0" borderId="0" xfId="0" applyNumberFormat="1" applyFill="1"/>
    <xf numFmtId="0" fontId="22" fillId="0" borderId="0" xfId="1" applyFont="1" applyFill="1" applyAlignment="1">
      <alignment vertical="center" wrapText="1"/>
    </xf>
    <xf numFmtId="0" fontId="34" fillId="0" borderId="0" xfId="0" applyFont="1" applyFill="1" applyBorder="1"/>
    <xf numFmtId="164" fontId="31" fillId="0" borderId="2" xfId="7" applyNumberFormat="1" applyFont="1" applyFill="1" applyBorder="1" applyAlignment="1">
      <alignment horizontal="right" vertical="center"/>
    </xf>
    <xf numFmtId="164" fontId="31" fillId="0" borderId="0" xfId="7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/>
    </xf>
    <xf numFmtId="164" fontId="31" fillId="0" borderId="3" xfId="7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wrapText="1"/>
    </xf>
    <xf numFmtId="164" fontId="31" fillId="0" borderId="2" xfId="7" applyNumberFormat="1" applyFont="1" applyFill="1" applyBorder="1" applyAlignment="1">
      <alignment vertical="center"/>
    </xf>
    <xf numFmtId="164" fontId="31" fillId="0" borderId="0" xfId="7" applyNumberFormat="1" applyFont="1" applyFill="1" applyBorder="1" applyAlignment="1">
      <alignment vertical="center"/>
    </xf>
    <xf numFmtId="0" fontId="31" fillId="0" borderId="0" xfId="6" applyFont="1" applyFill="1" applyBorder="1" applyAlignment="1">
      <alignment horizontal="left" vertical="center"/>
    </xf>
    <xf numFmtId="164" fontId="31" fillId="0" borderId="1" xfId="7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0" fillId="0" borderId="0" xfId="0" applyNumberFormat="1" applyFill="1"/>
    <xf numFmtId="0" fontId="37" fillId="0" borderId="0" xfId="0" applyFont="1" applyFill="1" applyBorder="1" applyAlignment="1">
      <alignment horizontal="center" wrapText="1"/>
    </xf>
    <xf numFmtId="164" fontId="38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164" fontId="40" fillId="0" borderId="0" xfId="0" applyNumberFormat="1" applyFont="1" applyFill="1" applyBorder="1"/>
    <xf numFmtId="164" fontId="34" fillId="0" borderId="0" xfId="0" applyNumberFormat="1" applyFont="1" applyFill="1" applyBorder="1"/>
    <xf numFmtId="164" fontId="26" fillId="0" borderId="0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right"/>
    </xf>
    <xf numFmtId="0" fontId="22" fillId="0" borderId="0" xfId="8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49" fontId="43" fillId="0" borderId="0" xfId="3" applyNumberFormat="1" applyFont="1" applyFill="1" applyBorder="1" applyAlignment="1">
      <alignment horizontal="right" vertical="center" wrapText="1"/>
    </xf>
    <xf numFmtId="0" fontId="22" fillId="0" borderId="0" xfId="2" applyFont="1" applyFill="1"/>
    <xf numFmtId="15" fontId="44" fillId="0" borderId="0" xfId="1" applyNumberFormat="1" applyFont="1" applyFill="1" applyBorder="1" applyAlignment="1">
      <alignment horizontal="center" vertical="center" wrapText="1"/>
    </xf>
    <xf numFmtId="164" fontId="43" fillId="0" borderId="0" xfId="3" applyNumberFormat="1" applyFont="1" applyFill="1" applyBorder="1" applyAlignment="1">
      <alignment horizontal="right" vertical="center" wrapText="1"/>
    </xf>
    <xf numFmtId="0" fontId="45" fillId="0" borderId="0" xfId="2" applyFont="1" applyFill="1" applyBorder="1" applyAlignment="1">
      <alignment horizontal="center"/>
    </xf>
    <xf numFmtId="164" fontId="22" fillId="0" borderId="0" xfId="2" applyNumberFormat="1" applyFont="1" applyFill="1"/>
    <xf numFmtId="0" fontId="20" fillId="0" borderId="0" xfId="2" applyFont="1" applyFill="1"/>
    <xf numFmtId="164" fontId="20" fillId="0" borderId="2" xfId="5" applyNumberFormat="1" applyFont="1" applyFill="1" applyBorder="1" applyAlignment="1">
      <alignment horizontal="right"/>
    </xf>
    <xf numFmtId="164" fontId="20" fillId="0" borderId="1" xfId="5" applyNumberFormat="1" applyFont="1" applyFill="1" applyBorder="1" applyAlignment="1">
      <alignment horizontal="right"/>
    </xf>
    <xf numFmtId="164" fontId="20" fillId="0" borderId="4" xfId="5" applyNumberFormat="1" applyFont="1" applyFill="1" applyBorder="1" applyAlignment="1">
      <alignment horizontal="right"/>
    </xf>
    <xf numFmtId="164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center"/>
    </xf>
    <xf numFmtId="0" fontId="45" fillId="0" borderId="0" xfId="2" applyFont="1" applyFill="1" applyAlignment="1">
      <alignment horizontal="center"/>
    </xf>
    <xf numFmtId="0" fontId="46" fillId="0" borderId="0" xfId="0" applyFont="1" applyFill="1" applyBorder="1" applyAlignment="1">
      <alignment horizontal="right"/>
    </xf>
    <xf numFmtId="0" fontId="22" fillId="0" borderId="0" xfId="2" applyFont="1" applyFill="1" applyAlignment="1">
      <alignment horizontal="center"/>
    </xf>
    <xf numFmtId="0" fontId="46" fillId="0" borderId="0" xfId="1" applyFont="1" applyFill="1" applyBorder="1" applyAlignment="1">
      <alignment horizontal="left" vertical="center"/>
    </xf>
    <xf numFmtId="0" fontId="46" fillId="0" borderId="0" xfId="1" applyFont="1" applyFill="1" applyBorder="1" applyAlignment="1">
      <alignment horizontal="right" vertical="center"/>
    </xf>
    <xf numFmtId="0" fontId="47" fillId="0" borderId="0" xfId="1" applyFont="1" applyFill="1" applyBorder="1" applyAlignment="1">
      <alignment vertical="center"/>
    </xf>
    <xf numFmtId="0" fontId="48" fillId="0" borderId="0" xfId="2" applyFont="1" applyFill="1"/>
    <xf numFmtId="0" fontId="22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  <protection locked="0"/>
    </xf>
    <xf numFmtId="0" fontId="28" fillId="0" borderId="0" xfId="3" applyNumberFormat="1" applyFont="1" applyFill="1" applyBorder="1" applyAlignment="1" applyProtection="1">
      <alignment vertical="top"/>
      <protection locked="0"/>
    </xf>
    <xf numFmtId="0" fontId="15" fillId="0" borderId="0" xfId="3" applyNumberFormat="1" applyFont="1" applyFill="1" applyBorder="1" applyAlignment="1" applyProtection="1">
      <alignment vertical="center"/>
    </xf>
    <xf numFmtId="164" fontId="22" fillId="0" borderId="0" xfId="5" applyNumberFormat="1" applyFont="1" applyFill="1" applyBorder="1" applyAlignment="1">
      <alignment horizontal="right"/>
    </xf>
    <xf numFmtId="164" fontId="15" fillId="0" borderId="4" xfId="0" applyNumberFormat="1" applyFont="1" applyFill="1" applyBorder="1" applyAlignment="1">
      <alignment horizontal="right"/>
    </xf>
    <xf numFmtId="164" fontId="15" fillId="0" borderId="0" xfId="3" applyNumberFormat="1" applyFont="1" applyFill="1" applyBorder="1" applyAlignment="1" applyProtection="1">
      <alignment vertical="center"/>
    </xf>
    <xf numFmtId="0" fontId="51" fillId="0" borderId="0" xfId="0" applyFont="1" applyFill="1" applyAlignment="1">
      <alignment wrapText="1"/>
    </xf>
    <xf numFmtId="0" fontId="50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1" fillId="0" borderId="0" xfId="0" applyFont="1" applyFill="1"/>
    <xf numFmtId="164" fontId="53" fillId="0" borderId="0" xfId="0" applyNumberFormat="1" applyFont="1" applyFill="1"/>
    <xf numFmtId="164" fontId="54" fillId="0" borderId="0" xfId="5" applyNumberFormat="1" applyFont="1" applyFill="1" applyBorder="1" applyAlignment="1">
      <alignment horizontal="right"/>
    </xf>
    <xf numFmtId="0" fontId="13" fillId="0" borderId="0" xfId="0" applyFont="1" applyFill="1"/>
    <xf numFmtId="166" fontId="52" fillId="0" borderId="0" xfId="12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horizontal="center" wrapText="1"/>
    </xf>
    <xf numFmtId="166" fontId="15" fillId="0" borderId="0" xfId="12" applyNumberFormat="1" applyFont="1" applyFill="1" applyBorder="1" applyAlignment="1" applyProtection="1">
      <alignment vertical="center"/>
    </xf>
    <xf numFmtId="164" fontId="20" fillId="0" borderId="0" xfId="11" applyNumberFormat="1" applyFont="1" applyFill="1" applyBorder="1" applyAlignment="1"/>
    <xf numFmtId="9" fontId="15" fillId="0" borderId="0" xfId="13" applyFont="1" applyFill="1" applyBorder="1" applyAlignment="1">
      <alignment horizontal="right"/>
    </xf>
    <xf numFmtId="164" fontId="40" fillId="0" borderId="0" xfId="1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vertical="center" wrapText="1"/>
    </xf>
    <xf numFmtId="164" fontId="22" fillId="0" borderId="0" xfId="2" applyNumberFormat="1" applyFont="1" applyFill="1" applyAlignment="1">
      <alignment horizontal="center"/>
    </xf>
    <xf numFmtId="0" fontId="58" fillId="0" borderId="0" xfId="2" applyFont="1" applyFill="1" applyBorder="1"/>
    <xf numFmtId="164" fontId="45" fillId="0" borderId="0" xfId="2" applyNumberFormat="1" applyFont="1" applyFill="1" applyBorder="1" applyAlignment="1">
      <alignment horizontal="center"/>
    </xf>
    <xf numFmtId="0" fontId="21" fillId="0" borderId="0" xfId="9" applyFont="1" applyFill="1" applyBorder="1" applyAlignment="1">
      <alignment vertical="center"/>
    </xf>
    <xf numFmtId="0" fontId="21" fillId="0" borderId="0" xfId="9" applyFont="1" applyFill="1" applyBorder="1" applyAlignment="1">
      <alignment horizontal="left" vertical="center"/>
    </xf>
    <xf numFmtId="1" fontId="60" fillId="0" borderId="0" xfId="9" applyNumberFormat="1" applyFont="1" applyFill="1" applyBorder="1" applyAlignment="1">
      <alignment horizontal="right" vertical="center" wrapText="1"/>
    </xf>
    <xf numFmtId="15" fontId="59" fillId="0" borderId="0" xfId="1" applyNumberFormat="1" applyFont="1" applyFill="1" applyBorder="1" applyAlignment="1">
      <alignment horizontal="center" vertical="center" wrapText="1"/>
    </xf>
    <xf numFmtId="0" fontId="61" fillId="0" borderId="0" xfId="8" quotePrefix="1" applyFont="1" applyFill="1" applyBorder="1" applyAlignment="1">
      <alignment horizontal="left" vertical="center"/>
    </xf>
    <xf numFmtId="164" fontId="20" fillId="0" borderId="0" xfId="9" applyNumberFormat="1" applyFont="1" applyFill="1" applyBorder="1" applyAlignment="1">
      <alignment horizontal="right" vertical="center" wrapText="1"/>
    </xf>
    <xf numFmtId="0" fontId="62" fillId="0" borderId="0" xfId="2" applyFont="1" applyFill="1" applyBorder="1" applyAlignment="1">
      <alignment vertical="top" wrapText="1"/>
    </xf>
    <xf numFmtId="164" fontId="22" fillId="0" borderId="0" xfId="2" applyNumberFormat="1" applyFont="1" applyFill="1" applyBorder="1"/>
    <xf numFmtId="0" fontId="24" fillId="0" borderId="0" xfId="2" applyFont="1" applyFill="1" applyBorder="1" applyAlignment="1">
      <alignment vertical="top" wrapText="1"/>
    </xf>
    <xf numFmtId="164" fontId="22" fillId="0" borderId="0" xfId="5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2" fillId="0" borderId="0" xfId="2" applyNumberFormat="1" applyFont="1" applyFill="1" applyBorder="1"/>
    <xf numFmtId="0" fontId="62" fillId="0" borderId="0" xfId="2" applyFont="1" applyFill="1" applyBorder="1" applyAlignment="1">
      <alignment vertical="top"/>
    </xf>
    <xf numFmtId="0" fontId="24" fillId="0" borderId="0" xfId="2" applyFont="1" applyFill="1" applyBorder="1" applyAlignment="1">
      <alignment vertical="top"/>
    </xf>
    <xf numFmtId="0" fontId="45" fillId="0" borderId="0" xfId="2" applyFont="1" applyFill="1" applyBorder="1" applyAlignment="1">
      <alignment horizontal="center" vertical="center"/>
    </xf>
    <xf numFmtId="167" fontId="45" fillId="0" borderId="0" xfId="2" applyNumberFormat="1" applyFont="1" applyFill="1" applyBorder="1" applyAlignment="1">
      <alignment horizontal="center"/>
    </xf>
    <xf numFmtId="164" fontId="20" fillId="0" borderId="0" xfId="2" applyNumberFormat="1" applyFont="1" applyFill="1" applyBorder="1"/>
    <xf numFmtId="164" fontId="20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vertical="top" wrapText="1"/>
    </xf>
    <xf numFmtId="0" fontId="22" fillId="0" borderId="0" xfId="2" applyFont="1" applyFill="1" applyBorder="1"/>
    <xf numFmtId="0" fontId="20" fillId="0" borderId="0" xfId="2" applyFont="1" applyFill="1" applyBorder="1" applyAlignment="1">
      <alignment wrapText="1"/>
    </xf>
    <xf numFmtId="49" fontId="20" fillId="0" borderId="0" xfId="2" applyNumberFormat="1" applyFont="1" applyFill="1" applyBorder="1" applyAlignment="1">
      <alignment horizontal="center"/>
    </xf>
    <xf numFmtId="164" fontId="20" fillId="0" borderId="0" xfId="2" applyNumberFormat="1" applyFont="1" applyFill="1"/>
    <xf numFmtId="49" fontId="22" fillId="0" borderId="0" xfId="2" applyNumberFormat="1" applyFont="1" applyFill="1" applyBorder="1" applyAlignment="1">
      <alignment horizontal="right"/>
    </xf>
    <xf numFmtId="0" fontId="64" fillId="0" borderId="0" xfId="10" applyFont="1" applyFill="1" applyBorder="1" applyAlignment="1">
      <alignment horizontal="left" vertical="center"/>
    </xf>
    <xf numFmtId="0" fontId="46" fillId="0" borderId="0" xfId="1" applyFont="1" applyFill="1" applyBorder="1" applyAlignment="1">
      <alignment vertical="center"/>
    </xf>
    <xf numFmtId="0" fontId="46" fillId="0" borderId="0" xfId="1" applyFont="1" applyFill="1" applyBorder="1" applyAlignment="1">
      <alignment horizontal="left"/>
    </xf>
    <xf numFmtId="0" fontId="45" fillId="0" borderId="0" xfId="4" applyFont="1" applyFill="1"/>
    <xf numFmtId="0" fontId="22" fillId="0" borderId="0" xfId="4" applyFont="1" applyFill="1"/>
    <xf numFmtId="0" fontId="46" fillId="0" borderId="0" xfId="1" applyFont="1" applyFill="1" applyBorder="1" applyAlignment="1">
      <alignment horizontal="right"/>
    </xf>
    <xf numFmtId="164" fontId="57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right" vertical="top" wrapText="1"/>
    </xf>
    <xf numFmtId="166" fontId="35" fillId="0" borderId="0" xfId="11" applyNumberFormat="1" applyFont="1" applyFill="1" applyBorder="1" applyAlignment="1">
      <alignment horizontal="right"/>
    </xf>
    <xf numFmtId="165" fontId="45" fillId="0" borderId="0" xfId="12" applyFont="1" applyFill="1" applyBorder="1" applyAlignment="1">
      <alignment horizontal="center"/>
    </xf>
    <xf numFmtId="0" fontId="26" fillId="0" borderId="0" xfId="0" applyFont="1" applyFill="1"/>
    <xf numFmtId="0" fontId="60" fillId="0" borderId="1" xfId="1" applyFont="1" applyFill="1" applyBorder="1" applyAlignment="1">
      <alignment horizontal="left" vertical="center"/>
    </xf>
    <xf numFmtId="0" fontId="60" fillId="0" borderId="0" xfId="1" applyFont="1" applyFill="1" applyBorder="1" applyAlignment="1">
      <alignment horizontal="left" vertical="center"/>
    </xf>
    <xf numFmtId="0" fontId="65" fillId="0" borderId="0" xfId="0" applyFont="1" applyFill="1" applyBorder="1" applyAlignment="1"/>
    <xf numFmtId="0" fontId="48" fillId="0" borderId="0" xfId="0" applyFont="1" applyFill="1" applyBorder="1" applyAlignment="1"/>
    <xf numFmtId="0" fontId="48" fillId="0" borderId="0" xfId="0" applyFont="1" applyFill="1" applyBorder="1"/>
    <xf numFmtId="0" fontId="66" fillId="0" borderId="0" xfId="0" applyFont="1" applyFill="1" applyBorder="1" applyAlignment="1">
      <alignment horizontal="right"/>
    </xf>
    <xf numFmtId="0" fontId="48" fillId="0" borderId="0" xfId="3" applyFont="1" applyFill="1" applyAlignment="1">
      <alignment horizontal="left"/>
    </xf>
    <xf numFmtId="0" fontId="48" fillId="0" borderId="0" xfId="3" applyNumberFormat="1" applyFont="1" applyFill="1" applyBorder="1" applyAlignment="1" applyProtection="1">
      <alignment vertical="top"/>
    </xf>
    <xf numFmtId="0" fontId="67" fillId="0" borderId="0" xfId="1" applyFont="1" applyFill="1" applyBorder="1" applyAlignment="1">
      <alignment horizontal="center" vertical="center"/>
    </xf>
    <xf numFmtId="0" fontId="69" fillId="0" borderId="0" xfId="0" applyFont="1" applyFill="1" applyBorder="1" applyAlignment="1"/>
    <xf numFmtId="0" fontId="68" fillId="0" borderId="0" xfId="0" applyNumberFormat="1" applyFont="1" applyFill="1" applyBorder="1" applyAlignment="1" applyProtection="1">
      <alignment vertical="top" wrapText="1"/>
    </xf>
    <xf numFmtId="0" fontId="67" fillId="0" borderId="0" xfId="3" applyNumberFormat="1" applyFont="1" applyFill="1" applyBorder="1" applyAlignment="1" applyProtection="1">
      <alignment vertical="center" wrapText="1"/>
    </xf>
    <xf numFmtId="0" fontId="70" fillId="0" borderId="0" xfId="3" applyNumberFormat="1" applyFont="1" applyFill="1" applyBorder="1" applyAlignment="1" applyProtection="1">
      <alignment vertical="center" wrapText="1"/>
    </xf>
    <xf numFmtId="0" fontId="68" fillId="0" borderId="0" xfId="0" applyNumberFormat="1" applyFont="1" applyFill="1" applyBorder="1" applyAlignment="1" applyProtection="1">
      <alignment vertical="top"/>
    </xf>
    <xf numFmtId="0" fontId="69" fillId="0" borderId="0" xfId="0" applyNumberFormat="1" applyFont="1" applyFill="1" applyBorder="1" applyAlignment="1" applyProtection="1">
      <alignment horizontal="left" vertical="top" indent="1"/>
    </xf>
    <xf numFmtId="0" fontId="70" fillId="0" borderId="0" xfId="0" applyFont="1" applyFill="1" applyBorder="1"/>
    <xf numFmtId="0" fontId="68" fillId="0" borderId="0" xfId="0" applyFont="1" applyFill="1" applyBorder="1"/>
    <xf numFmtId="0" fontId="69" fillId="0" borderId="0" xfId="0" applyFont="1" applyFill="1" applyBorder="1" applyAlignment="1">
      <alignment horizontal="right"/>
    </xf>
    <xf numFmtId="0" fontId="70" fillId="0" borderId="0" xfId="1" applyFont="1" applyFill="1" applyBorder="1" applyAlignment="1">
      <alignment horizontal="left"/>
    </xf>
    <xf numFmtId="0" fontId="70" fillId="0" borderId="0" xfId="1" applyFont="1" applyFill="1" applyBorder="1" applyAlignment="1">
      <alignment horizontal="right"/>
    </xf>
    <xf numFmtId="0" fontId="71" fillId="0" borderId="0" xfId="3" applyNumberFormat="1" applyFont="1" applyFill="1" applyBorder="1" applyAlignment="1" applyProtection="1">
      <alignment vertical="top"/>
    </xf>
    <xf numFmtId="0" fontId="68" fillId="0" borderId="0" xfId="3" applyFont="1" applyFill="1" applyAlignment="1">
      <alignment horizontal="left"/>
    </xf>
    <xf numFmtId="0" fontId="68" fillId="0" borderId="0" xfId="3" applyNumberFormat="1" applyFont="1" applyFill="1" applyBorder="1" applyAlignment="1" applyProtection="1">
      <alignment vertical="top"/>
    </xf>
    <xf numFmtId="0" fontId="48" fillId="0" borderId="1" xfId="3" applyNumberFormat="1" applyFont="1" applyFill="1" applyBorder="1" applyAlignment="1" applyProtection="1">
      <alignment vertical="top"/>
    </xf>
    <xf numFmtId="166" fontId="48" fillId="0" borderId="1" xfId="3" applyNumberFormat="1" applyFont="1" applyFill="1" applyBorder="1" applyAlignment="1" applyProtection="1">
      <alignment vertical="top"/>
    </xf>
    <xf numFmtId="166" fontId="48" fillId="0" borderId="0" xfId="3" applyNumberFormat="1" applyFont="1" applyFill="1" applyBorder="1" applyAlignment="1" applyProtection="1">
      <alignment vertical="top"/>
    </xf>
    <xf numFmtId="0" fontId="48" fillId="0" borderId="0" xfId="0" applyFont="1" applyFill="1" applyBorder="1" applyAlignment="1">
      <alignment horizontal="left" vertical="center"/>
    </xf>
    <xf numFmtId="14" fontId="48" fillId="0" borderId="0" xfId="3" applyNumberFormat="1" applyFont="1" applyFill="1" applyBorder="1" applyAlignment="1" applyProtection="1">
      <alignment vertical="top"/>
    </xf>
    <xf numFmtId="0" fontId="48" fillId="0" borderId="0" xfId="3" applyNumberFormat="1" applyFont="1" applyFill="1" applyBorder="1" applyAlignment="1" applyProtection="1">
      <alignment horizontal="center" vertical="center"/>
    </xf>
    <xf numFmtId="0" fontId="48" fillId="0" borderId="0" xfId="3" applyNumberFormat="1" applyFont="1" applyFill="1" applyBorder="1" applyAlignment="1" applyProtection="1">
      <alignment vertical="top"/>
      <protection locked="0"/>
    </xf>
    <xf numFmtId="166" fontId="48" fillId="0" borderId="0" xfId="3" applyNumberFormat="1" applyFont="1" applyFill="1" applyBorder="1" applyAlignment="1" applyProtection="1">
      <alignment vertical="top"/>
      <protection locked="0"/>
    </xf>
    <xf numFmtId="0" fontId="60" fillId="0" borderId="0" xfId="0" applyFont="1" applyFill="1" applyBorder="1" applyAlignment="1">
      <alignment horizontal="right"/>
    </xf>
    <xf numFmtId="0" fontId="65" fillId="0" borderId="0" xfId="3" applyNumberFormat="1" applyFont="1" applyFill="1" applyBorder="1" applyAlignment="1" applyProtection="1">
      <alignment vertical="top"/>
      <protection locked="0"/>
    </xf>
    <xf numFmtId="166" fontId="60" fillId="0" borderId="0" xfId="0" applyNumberFormat="1" applyFont="1" applyFill="1" applyBorder="1" applyAlignment="1">
      <alignment horizontal="right"/>
    </xf>
    <xf numFmtId="0" fontId="66" fillId="0" borderId="0" xfId="3" applyNumberFormat="1" applyFont="1" applyFill="1" applyBorder="1" applyAlignment="1" applyProtection="1">
      <alignment vertical="center"/>
    </xf>
    <xf numFmtId="166" fontId="65" fillId="0" borderId="0" xfId="11" applyNumberFormat="1" applyFont="1" applyFill="1" applyBorder="1" applyAlignment="1" applyProtection="1">
      <alignment horizontal="right"/>
    </xf>
    <xf numFmtId="166" fontId="48" fillId="0" borderId="0" xfId="11" applyNumberFormat="1" applyFont="1" applyFill="1" applyBorder="1" applyAlignment="1" applyProtection="1">
      <alignment horizontal="right"/>
    </xf>
    <xf numFmtId="166" fontId="66" fillId="0" borderId="0" xfId="3" applyNumberFormat="1" applyFont="1" applyFill="1" applyBorder="1" applyAlignment="1" applyProtection="1">
      <alignment vertical="center"/>
    </xf>
    <xf numFmtId="166" fontId="65" fillId="0" borderId="0" xfId="11" applyNumberFormat="1" applyFont="1" applyFill="1" applyBorder="1" applyAlignment="1" applyProtection="1">
      <alignment vertical="center"/>
    </xf>
    <xf numFmtId="166" fontId="65" fillId="0" borderId="0" xfId="3" applyNumberFormat="1" applyFont="1" applyFill="1" applyBorder="1" applyAlignment="1" applyProtection="1">
      <alignment vertical="center"/>
    </xf>
    <xf numFmtId="166" fontId="48" fillId="0" borderId="0" xfId="3" applyNumberFormat="1" applyFont="1" applyFill="1" applyBorder="1" applyAlignment="1" applyProtection="1">
      <alignment horizontal="right"/>
    </xf>
    <xf numFmtId="166" fontId="60" fillId="0" borderId="0" xfId="3" applyNumberFormat="1" applyFont="1" applyFill="1" applyBorder="1" applyAlignment="1" applyProtection="1">
      <alignment horizontal="right"/>
    </xf>
    <xf numFmtId="166" fontId="60" fillId="0" borderId="0" xfId="3" applyNumberFormat="1" applyFont="1" applyFill="1" applyBorder="1" applyAlignment="1" applyProtection="1">
      <alignment vertical="center"/>
    </xf>
    <xf numFmtId="0" fontId="60" fillId="0" borderId="0" xfId="3" applyNumberFormat="1" applyFont="1" applyFill="1" applyBorder="1" applyAlignment="1" applyProtection="1">
      <alignment vertical="center"/>
    </xf>
    <xf numFmtId="165" fontId="60" fillId="0" borderId="0" xfId="3" applyNumberFormat="1" applyFont="1" applyFill="1" applyBorder="1" applyAlignment="1" applyProtection="1">
      <alignment vertical="center"/>
    </xf>
    <xf numFmtId="166" fontId="48" fillId="0" borderId="0" xfId="12" applyNumberFormat="1" applyFont="1" applyFill="1" applyBorder="1" applyAlignment="1" applyProtection="1">
      <alignment horizontal="right"/>
    </xf>
    <xf numFmtId="166" fontId="60" fillId="0" borderId="4" xfId="3" applyNumberFormat="1" applyFont="1" applyFill="1" applyBorder="1" applyAlignment="1" applyProtection="1">
      <alignment horizontal="right"/>
    </xf>
    <xf numFmtId="166" fontId="60" fillId="0" borderId="0" xfId="12" applyNumberFormat="1" applyFont="1" applyFill="1" applyBorder="1" applyAlignment="1" applyProtection="1">
      <alignment vertical="center"/>
    </xf>
    <xf numFmtId="166" fontId="48" fillId="0" borderId="0" xfId="12" applyNumberFormat="1" applyFont="1" applyFill="1" applyBorder="1" applyAlignment="1" applyProtection="1">
      <alignment vertical="center"/>
    </xf>
    <xf numFmtId="165" fontId="48" fillId="0" borderId="0" xfId="11" applyNumberFormat="1" applyFont="1" applyFill="1" applyBorder="1" applyAlignment="1" applyProtection="1">
      <alignment horizontal="right"/>
    </xf>
    <xf numFmtId="166" fontId="60" fillId="0" borderId="0" xfId="12" applyNumberFormat="1" applyFont="1" applyFill="1" applyBorder="1" applyAlignment="1" applyProtection="1">
      <alignment horizontal="right"/>
    </xf>
    <xf numFmtId="166" fontId="60" fillId="0" borderId="1" xfId="12" applyNumberFormat="1" applyFont="1" applyFill="1" applyBorder="1" applyAlignment="1" applyProtection="1">
      <alignment vertical="center"/>
    </xf>
    <xf numFmtId="165" fontId="65" fillId="0" borderId="0" xfId="11" applyNumberFormat="1" applyFont="1" applyFill="1" applyBorder="1" applyAlignment="1" applyProtection="1">
      <alignment horizontal="right"/>
    </xf>
    <xf numFmtId="166" fontId="65" fillId="0" borderId="0" xfId="12" applyNumberFormat="1" applyFont="1" applyFill="1" applyBorder="1" applyAlignment="1" applyProtection="1">
      <alignment horizontal="right"/>
    </xf>
    <xf numFmtId="166" fontId="60" fillId="0" borderId="1" xfId="12" applyNumberFormat="1" applyFont="1" applyFill="1" applyBorder="1" applyAlignment="1" applyProtection="1">
      <alignment horizontal="right"/>
    </xf>
    <xf numFmtId="166" fontId="60" fillId="0" borderId="1" xfId="11" applyNumberFormat="1" applyFont="1" applyFill="1" applyBorder="1" applyAlignment="1" applyProtection="1">
      <alignment horizontal="right"/>
    </xf>
    <xf numFmtId="166" fontId="48" fillId="0" borderId="0" xfId="3" applyNumberFormat="1" applyFont="1" applyFill="1" applyBorder="1" applyAlignment="1" applyProtection="1">
      <alignment vertical="center"/>
    </xf>
    <xf numFmtId="0" fontId="48" fillId="0" borderId="0" xfId="3" applyNumberFormat="1" applyFont="1" applyFill="1" applyBorder="1" applyAlignment="1" applyProtection="1">
      <alignment vertical="center"/>
    </xf>
    <xf numFmtId="0" fontId="6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right"/>
    </xf>
    <xf numFmtId="164" fontId="48" fillId="0" borderId="0" xfId="0" applyNumberFormat="1" applyFont="1" applyFill="1" applyBorder="1" applyAlignment="1">
      <alignment horizontal="right"/>
    </xf>
    <xf numFmtId="166" fontId="48" fillId="0" borderId="0" xfId="0" applyNumberFormat="1" applyFont="1" applyFill="1" applyBorder="1" applyAlignment="1">
      <alignment horizontal="right"/>
    </xf>
    <xf numFmtId="166" fontId="48" fillId="0" borderId="0" xfId="0" applyNumberFormat="1" applyFont="1" applyFill="1" applyBorder="1"/>
    <xf numFmtId="0" fontId="48" fillId="0" borderId="0" xfId="0" applyFont="1" applyFill="1" applyBorder="1" applyAlignment="1">
      <alignment horizontal="center"/>
    </xf>
    <xf numFmtId="0" fontId="66" fillId="0" borderId="0" xfId="1" applyFont="1" applyFill="1" applyBorder="1" applyAlignment="1">
      <alignment vertical="center"/>
    </xf>
    <xf numFmtId="0" fontId="48" fillId="0" borderId="0" xfId="3" applyNumberFormat="1" applyFont="1" applyFill="1" applyBorder="1" applyAlignment="1" applyProtection="1">
      <alignment horizontal="right"/>
    </xf>
    <xf numFmtId="0" fontId="65" fillId="0" borderId="0" xfId="1" applyFont="1" applyFill="1" applyBorder="1" applyAlignment="1">
      <alignment horizontal="right" vertical="center"/>
    </xf>
    <xf numFmtId="0" fontId="66" fillId="0" borderId="0" xfId="1" quotePrefix="1" applyFont="1" applyFill="1" applyBorder="1" applyAlignment="1">
      <alignment horizontal="left"/>
    </xf>
    <xf numFmtId="0" fontId="66" fillId="0" borderId="0" xfId="3" quotePrefix="1" applyNumberFormat="1" applyFont="1" applyFill="1" applyBorder="1" applyAlignment="1" applyProtection="1">
      <alignment horizontal="right" vertical="top"/>
    </xf>
    <xf numFmtId="0" fontId="66" fillId="0" borderId="0" xfId="3" applyNumberFormat="1" applyFont="1" applyFill="1" applyBorder="1" applyAlignment="1" applyProtection="1">
      <alignment vertical="top"/>
    </xf>
    <xf numFmtId="0" fontId="51" fillId="0" borderId="0" xfId="0" applyFont="1" applyFill="1" applyBorder="1" applyAlignment="1">
      <alignment horizontal="center" vertical="top"/>
    </xf>
    <xf numFmtId="0" fontId="51" fillId="0" borderId="0" xfId="3" applyNumberFormat="1" applyFont="1" applyFill="1" applyBorder="1" applyAlignment="1" applyProtection="1">
      <alignment horizontal="center" vertical="top" wrapText="1"/>
    </xf>
    <xf numFmtId="0" fontId="21" fillId="0" borderId="0" xfId="3" applyNumberFormat="1" applyFont="1" applyFill="1" applyBorder="1" applyAlignment="1" applyProtection="1">
      <alignment vertical="top"/>
    </xf>
    <xf numFmtId="166" fontId="21" fillId="0" borderId="0" xfId="3" applyNumberFormat="1" applyFont="1" applyFill="1" applyBorder="1" applyAlignment="1" applyProtection="1">
      <alignment vertical="top"/>
    </xf>
    <xf numFmtId="0" fontId="21" fillId="0" borderId="0" xfId="3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 horizontal="center" vertical="top"/>
    </xf>
    <xf numFmtId="166" fontId="21" fillId="0" borderId="0" xfId="3" applyNumberFormat="1" applyFont="1" applyFill="1" applyBorder="1" applyAlignment="1" applyProtection="1">
      <alignment vertical="top"/>
      <protection locked="0"/>
    </xf>
    <xf numFmtId="0" fontId="51" fillId="0" borderId="0" xfId="3" applyNumberFormat="1" applyFont="1" applyFill="1" applyBorder="1" applyAlignment="1" applyProtection="1">
      <alignment horizontal="right" wrapText="1"/>
    </xf>
    <xf numFmtId="166" fontId="52" fillId="0" borderId="0" xfId="11" applyNumberFormat="1" applyFont="1" applyFill="1" applyBorder="1" applyAlignment="1">
      <alignment horizontal="right"/>
    </xf>
    <xf numFmtId="166" fontId="31" fillId="0" borderId="2" xfId="11" applyNumberFormat="1" applyFont="1" applyFill="1" applyBorder="1" applyAlignment="1">
      <alignment vertical="center"/>
    </xf>
    <xf numFmtId="166" fontId="15" fillId="0" borderId="0" xfId="3" applyNumberFormat="1" applyFont="1" applyFill="1" applyBorder="1" applyAlignment="1" applyProtection="1">
      <alignment vertical="center"/>
    </xf>
    <xf numFmtId="0" fontId="23" fillId="0" borderId="0" xfId="2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/>
    <xf numFmtId="0" fontId="20" fillId="0" borderId="0" xfId="2" applyFont="1" applyFill="1" applyBorder="1"/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164" fontId="22" fillId="0" borderId="0" xfId="2" applyNumberFormat="1" applyFont="1" applyFill="1" applyAlignment="1">
      <alignment horizontal="right"/>
    </xf>
    <xf numFmtId="166" fontId="31" fillId="0" borderId="2" xfId="12" applyNumberFormat="1" applyFont="1" applyFill="1" applyBorder="1" applyAlignment="1">
      <alignment horizontal="left" vertical="center"/>
    </xf>
    <xf numFmtId="0" fontId="6" fillId="0" borderId="0" xfId="0" applyFont="1" applyFill="1"/>
    <xf numFmtId="0" fontId="9" fillId="0" borderId="0" xfId="0" applyFont="1" applyFill="1"/>
    <xf numFmtId="166" fontId="48" fillId="0" borderId="1" xfId="12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top"/>
    </xf>
    <xf numFmtId="0" fontId="22" fillId="0" borderId="0" xfId="2" applyFont="1" applyFill="1" applyBorder="1" applyAlignment="1">
      <alignment vertical="top"/>
    </xf>
    <xf numFmtId="0" fontId="16" fillId="0" borderId="0" xfId="21" applyFont="1" applyFill="1" applyBorder="1" applyAlignment="1">
      <alignment vertical="top" wrapText="1"/>
    </xf>
    <xf numFmtId="0" fontId="63" fillId="0" borderId="0" xfId="0" applyFont="1" applyFill="1"/>
    <xf numFmtId="166" fontId="0" fillId="0" borderId="0" xfId="0" applyNumberFormat="1" applyFill="1"/>
    <xf numFmtId="166" fontId="48" fillId="0" borderId="0" xfId="12" applyNumberFormat="1" applyFont="1" applyFill="1" applyBorder="1" applyAlignment="1" applyProtection="1">
      <alignment horizontal="center"/>
    </xf>
    <xf numFmtId="166" fontId="48" fillId="0" borderId="1" xfId="12" applyNumberFormat="1" applyFont="1" applyFill="1" applyBorder="1" applyAlignment="1" applyProtection="1">
      <alignment horizontal="right"/>
    </xf>
    <xf numFmtId="166" fontId="48" fillId="0" borderId="5" xfId="12" applyNumberFormat="1" applyFont="1" applyFill="1" applyBorder="1" applyAlignment="1" applyProtection="1">
      <alignment vertical="center"/>
    </xf>
    <xf numFmtId="166" fontId="60" fillId="0" borderId="5" xfId="12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right" vertical="top" wrapText="1"/>
    </xf>
    <xf numFmtId="164" fontId="11" fillId="0" borderId="0" xfId="0" applyNumberFormat="1" applyFont="1" applyFill="1" applyBorder="1" applyAlignment="1">
      <alignment horizontal="right" vertical="top" wrapText="1"/>
    </xf>
    <xf numFmtId="0" fontId="20" fillId="0" borderId="0" xfId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60" fillId="0" borderId="0" xfId="6" applyFont="1" applyFill="1" applyBorder="1" applyAlignment="1">
      <alignment horizontal="center" vertical="center"/>
    </xf>
    <xf numFmtId="0" fontId="68" fillId="0" borderId="0" xfId="3" applyNumberFormat="1" applyFont="1" applyFill="1" applyBorder="1" applyAlignment="1" applyProtection="1"/>
    <xf numFmtId="0" fontId="68" fillId="0" borderId="0" xfId="0" applyFont="1" applyFill="1" applyBorder="1" applyAlignment="1"/>
    <xf numFmtId="0" fontId="3" fillId="0" borderId="0" xfId="0" applyFont="1" applyFill="1"/>
    <xf numFmtId="0" fontId="22" fillId="0" borderId="0" xfId="0" applyFont="1" applyFill="1" applyBorder="1" applyAlignment="1">
      <alignment horizontal="left" vertical="center"/>
    </xf>
    <xf numFmtId="0" fontId="82" fillId="0" borderId="0" xfId="0" applyFont="1"/>
    <xf numFmtId="0" fontId="82" fillId="0" borderId="6" xfId="0" applyFont="1" applyBorder="1" applyAlignment="1">
      <alignment vertical="top"/>
    </xf>
    <xf numFmtId="0" fontId="83" fillId="0" borderId="6" xfId="0" applyFont="1" applyBorder="1" applyAlignment="1">
      <alignment vertical="top"/>
    </xf>
    <xf numFmtId="0" fontId="42" fillId="0" borderId="0" xfId="0" applyFont="1" applyFill="1" applyBorder="1" applyAlignment="1">
      <alignment horizontal="left" vertical="center"/>
    </xf>
    <xf numFmtId="0" fontId="8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/>
    <xf numFmtId="0" fontId="85" fillId="0" borderId="0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horizontal="left" vertical="center"/>
    </xf>
    <xf numFmtId="0" fontId="20" fillId="0" borderId="0" xfId="0" applyFont="1" applyFill="1"/>
    <xf numFmtId="0" fontId="22" fillId="0" borderId="0" xfId="1" applyFont="1" applyFill="1" applyAlignment="1">
      <alignment horizontal="left" vertical="center"/>
    </xf>
    <xf numFmtId="0" fontId="13" fillId="0" borderId="0" xfId="9" applyFill="1" applyBorder="1" applyAlignment="1">
      <alignment horizontal="left" vertical="center"/>
    </xf>
    <xf numFmtId="0" fontId="51" fillId="0" borderId="0" xfId="21" applyFont="1" applyFill="1" applyBorder="1"/>
    <xf numFmtId="0" fontId="11" fillId="0" borderId="0" xfId="21" applyFont="1" applyFill="1" applyBorder="1"/>
    <xf numFmtId="0" fontId="46" fillId="0" borderId="0" xfId="0" applyFont="1" applyFill="1" applyBorder="1" applyAlignment="1">
      <alignment horizontal="left"/>
    </xf>
    <xf numFmtId="0" fontId="15" fillId="0" borderId="0" xfId="3" applyNumberFormat="1" applyFont="1" applyFill="1" applyBorder="1" applyAlignment="1" applyProtection="1">
      <alignment vertical="center" wrapText="1"/>
    </xf>
    <xf numFmtId="0" fontId="27" fillId="0" borderId="0" xfId="46" applyNumberFormat="1" applyFont="1" applyFill="1" applyBorder="1" applyAlignment="1" applyProtection="1">
      <alignment horizontal="left" vertical="center" wrapText="1"/>
    </xf>
    <xf numFmtId="0" fontId="24" fillId="0" borderId="0" xfId="46" applyNumberFormat="1" applyFont="1" applyFill="1" applyBorder="1" applyAlignment="1" applyProtection="1">
      <alignment vertical="center" wrapText="1"/>
    </xf>
    <xf numFmtId="0" fontId="16" fillId="0" borderId="0" xfId="3" applyNumberFormat="1" applyFont="1" applyFill="1" applyBorder="1" applyAlignment="1" applyProtection="1">
      <alignment vertical="center"/>
    </xf>
    <xf numFmtId="0" fontId="16" fillId="0" borderId="0" xfId="3" applyNumberFormat="1" applyFont="1" applyFill="1" applyBorder="1" applyAlignment="1" applyProtection="1">
      <alignment vertical="center" wrapText="1"/>
    </xf>
    <xf numFmtId="0" fontId="28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47" fillId="0" borderId="0" xfId="46" applyNumberFormat="1" applyFont="1" applyFill="1" applyBorder="1" applyAlignment="1" applyProtection="1">
      <alignment vertical="center" wrapText="1"/>
    </xf>
    <xf numFmtId="0" fontId="88" fillId="0" borderId="6" xfId="0" applyFont="1" applyBorder="1" applyAlignment="1">
      <alignment vertical="top"/>
    </xf>
    <xf numFmtId="0" fontId="89" fillId="0" borderId="0" xfId="0" applyFont="1"/>
    <xf numFmtId="0" fontId="4" fillId="0" borderId="0" xfId="3" applyNumberFormat="1" applyFont="1" applyFill="1" applyBorder="1" applyAlignment="1" applyProtection="1">
      <alignment horizontal="right" vertical="top" wrapText="1"/>
    </xf>
    <xf numFmtId="0" fontId="11" fillId="0" borderId="0" xfId="0" applyFont="1" applyFill="1" applyBorder="1" applyAlignment="1">
      <alignment horizontal="right" vertical="top"/>
    </xf>
    <xf numFmtId="0" fontId="4" fillId="0" borderId="0" xfId="3" applyNumberFormat="1" applyFont="1" applyFill="1" applyBorder="1" applyAlignment="1" applyProtection="1">
      <alignment horizontal="center" vertical="top" wrapText="1"/>
    </xf>
    <xf numFmtId="0" fontId="4" fillId="0" borderId="0" xfId="3" applyNumberFormat="1" applyFont="1" applyFill="1" applyBorder="1" applyAlignment="1" applyProtection="1">
      <alignment horizontal="right" vertical="top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top"/>
    </xf>
    <xf numFmtId="0" fontId="51" fillId="0" borderId="0" xfId="0" applyFont="1" applyFill="1" applyBorder="1" applyAlignment="1">
      <alignment horizontal="left" vertical="center" wrapText="1"/>
    </xf>
  </cellXfs>
  <cellStyles count="47">
    <cellStyle name="Comma" xfId="12" builtinId="3"/>
    <cellStyle name="Comma 2" xfId="11" xr:uid="{00000000-0005-0000-0000-000001000000}"/>
    <cellStyle name="Comma 2 2" xfId="17" xr:uid="{00000000-0005-0000-0000-000002000000}"/>
    <cellStyle name="Comma 2 2 2" xfId="42" xr:uid="{00000000-0005-0000-0000-000003000000}"/>
    <cellStyle name="Comma 3" xfId="16" xr:uid="{00000000-0005-0000-0000-000004000000}"/>
    <cellStyle name="Comma 3 2" xfId="25" xr:uid="{00000000-0005-0000-0000-000005000000}"/>
    <cellStyle name="Comma 3 3" xfId="40" xr:uid="{00000000-0005-0000-0000-000006000000}"/>
    <cellStyle name="Comma 3 4" xfId="38" xr:uid="{00000000-0005-0000-0000-000007000000}"/>
    <cellStyle name="Comma 4" xfId="18" xr:uid="{00000000-0005-0000-0000-000008000000}"/>
    <cellStyle name="Comma 5" xfId="41" xr:uid="{00000000-0005-0000-0000-000009000000}"/>
    <cellStyle name="Hyperlink 2" xfId="35" xr:uid="{00000000-0005-0000-0000-00000A000000}"/>
    <cellStyle name="Normal" xfId="0" builtinId="0"/>
    <cellStyle name="Normal 10" xfId="32" xr:uid="{00000000-0005-0000-0000-00000C000000}"/>
    <cellStyle name="Normal 2" xfId="14" xr:uid="{00000000-0005-0000-0000-00000D000000}"/>
    <cellStyle name="Normal 2 10" xfId="29" xr:uid="{00000000-0005-0000-0000-00000E000000}"/>
    <cellStyle name="Normal 2 2" xfId="26" xr:uid="{00000000-0005-0000-0000-00000F000000}"/>
    <cellStyle name="Normal 2 2 2" xfId="45" xr:uid="{00000000-0005-0000-0000-000010000000}"/>
    <cellStyle name="Normal 2 3" xfId="19" xr:uid="{00000000-0005-0000-0000-000011000000}"/>
    <cellStyle name="Normal 3" xfId="20" xr:uid="{00000000-0005-0000-0000-000012000000}"/>
    <cellStyle name="Normal 4" xfId="24" xr:uid="{00000000-0005-0000-0000-000013000000}"/>
    <cellStyle name="Normal 5" xfId="27" xr:uid="{00000000-0005-0000-0000-000014000000}"/>
    <cellStyle name="Normal 6" xfId="31" xr:uid="{00000000-0005-0000-0000-000015000000}"/>
    <cellStyle name="Normal 6 2" xfId="33" xr:uid="{00000000-0005-0000-0000-000016000000}"/>
    <cellStyle name="Normal 7" xfId="30" xr:uid="{00000000-0005-0000-0000-000017000000}"/>
    <cellStyle name="Normal 8" xfId="15" xr:uid="{00000000-0005-0000-0000-000018000000}"/>
    <cellStyle name="Normal 8 2" xfId="44" xr:uid="{00000000-0005-0000-0000-000019000000}"/>
    <cellStyle name="Normal 8 3" xfId="34" xr:uid="{00000000-0005-0000-0000-00001A000000}"/>
    <cellStyle name="Normal 9" xfId="36" xr:uid="{00000000-0005-0000-0000-00001B000000}"/>
    <cellStyle name="Normal_BAL" xfId="1" xr:uid="{00000000-0005-0000-0000-00001C000000}"/>
    <cellStyle name="Normal_Financial statements 2000 Alcomet" xfId="2" xr:uid="{00000000-0005-0000-0000-00001D000000}"/>
    <cellStyle name="Normal_Financial statements 2000 Alcomet 3" xfId="21" xr:uid="{00000000-0005-0000-0000-00001E000000}"/>
    <cellStyle name="Normal_Financial statements_bg model 2002" xfId="3" xr:uid="{00000000-0005-0000-0000-00001F000000}"/>
    <cellStyle name="Normal_Financial statements_bg model 2002 2" xfId="46" xr:uid="{7422BB38-AA6B-4582-A629-C5E21C858B05}"/>
    <cellStyle name="Normal_FS_2004_Final_28.03.05" xfId="4" xr:uid="{00000000-0005-0000-0000-000020000000}"/>
    <cellStyle name="Normal_FS_SOPHARMA_2005 (2)" xfId="5" xr:uid="{00000000-0005-0000-0000-000021000000}"/>
    <cellStyle name="Normal_FS'05-Neochim group-raboten_Final2" xfId="6" xr:uid="{00000000-0005-0000-0000-000022000000}"/>
    <cellStyle name="Normal_P&amp;L" xfId="7" xr:uid="{00000000-0005-0000-0000-000023000000}"/>
    <cellStyle name="Normal_P&amp;L_Financial statements_bg model 2002" xfId="8" xr:uid="{00000000-0005-0000-0000-000024000000}"/>
    <cellStyle name="Normal_Sheet2" xfId="9" xr:uid="{00000000-0005-0000-0000-000025000000}"/>
    <cellStyle name="Normal_SOPHARMA_FS_01_12_2007_predvaritelen" xfId="10" xr:uid="{00000000-0005-0000-0000-000026000000}"/>
    <cellStyle name="Percent" xfId="13" builtinId="5"/>
    <cellStyle name="Percent 2" xfId="28" xr:uid="{00000000-0005-0000-0000-000028000000}"/>
    <cellStyle name="Percent 3" xfId="22" xr:uid="{00000000-0005-0000-0000-000029000000}"/>
    <cellStyle name="Percent 3 2" xfId="43" xr:uid="{00000000-0005-0000-0000-00002A000000}"/>
    <cellStyle name="Percent 3 3" xfId="37" xr:uid="{00000000-0005-0000-0000-00002B000000}"/>
    <cellStyle name="Обычный 2" xfId="23" xr:uid="{00000000-0005-0000-0000-00002C000000}"/>
    <cellStyle name="Обычный_8" xfId="39" xr:uid="{00000000-0005-0000-0000-00002D000000}"/>
  </cellStyles>
  <dxfs count="0"/>
  <tableStyles count="0" defaultTableStyle="TableStyleMedium9" defaultPivotStyle="PivotStyleLight16"/>
  <colors>
    <mruColors>
      <color rgb="FF00FF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solidation\2016\YE%202016\!&#1050;&#1086;&#1085;&#1089;&#1086;%20&#1088;&#1072;&#1073;&#1086;&#1090;&#1085;&#1080;%20&#1092;&#1072;&#1081;&#1083;&#1086;&#1074;&#1077;\!FINAL%20AFA\102%20FS%20conso%2031.12.2016%20-%20C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dasheva/Documents/&#1054;&#1090;&#1095;&#1077;&#1090;&#1080;/2018/cons/Q1%20cons%202018/RU/3JR_FS_GROUP_2017_R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CF - консо корекции"/>
      <sheetName val="SFP dr"/>
      <sheetName val="SFP cr"/>
      <sheetName val="IS dr"/>
      <sheetName val="IS cr"/>
      <sheetName val="IS 2013 "/>
      <sheetName val="SFP  2013"/>
      <sheetName val="нетен аджустмонт"/>
      <sheetName val="Sheet1"/>
      <sheetName val="Sheet3"/>
      <sheetName val="IS,SFP Adjistments 13"/>
      <sheetName val="тип операция"/>
      <sheetName val="legend"/>
      <sheetName val="ОВД дт"/>
      <sheetName val="ОВД кт"/>
      <sheetName val="ОФС дт"/>
      <sheetName val="ОФС кт"/>
      <sheetName val="CF 2016"/>
      <sheetName val="CF Adj pivot"/>
      <sheetName val="Sheet8"/>
      <sheetName val="CF Adj YE 2016"/>
      <sheetName val="2013 code REF (2)"/>
      <sheetName val="операции Дт - Кт  - нетно 2013 "/>
      <sheetName val="CF 2012-PBC"/>
      <sheetName val="CF Adjustments 12 PBC"/>
      <sheetName val="2012 code REF"/>
      <sheetName val="SCF dr"/>
      <sheetName val="SCF cr"/>
      <sheetName val="loans received"/>
      <sheetName val="loans granted"/>
      <sheetName val="пол.див-ти"/>
      <sheetName val="изпл.див-ти"/>
      <sheetName val="working"/>
      <sheetName val="working 2"/>
      <sheetName val="Sheet5"/>
      <sheetName val="official form"/>
      <sheetName val="инв. СФ"/>
      <sheetName val="Sheet6"/>
      <sheetName val="инв. СФТР"/>
      <sheetName val="инв. УФ"/>
      <sheetName val="currency rate"/>
      <sheetName val="БРТ"/>
      <sheetName val="ФМ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3">
          <cell r="CC13">
            <v>906890</v>
          </cell>
        </row>
        <row r="32">
          <cell r="CC32">
            <v>15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/>
      <sheetData sheetId="1"/>
      <sheetData sheetId="2">
        <row r="38">
          <cell r="C38">
            <v>26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tabSelected="1" view="pageBreakPreview" zoomScaleNormal="70" zoomScaleSheetLayoutView="100" workbookViewId="0">
      <selection activeCell="E10" sqref="E10"/>
    </sheetView>
  </sheetViews>
  <sheetFormatPr defaultColWidth="0" defaultRowHeight="12.75" customHeight="1" zeroHeight="1"/>
  <cols>
    <col min="1" max="2" width="9.28515625" style="6" customWidth="1"/>
    <col min="3" max="3" width="16.8554687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19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7" t="s">
        <v>20</v>
      </c>
      <c r="D5" s="288" t="s">
        <v>21</v>
      </c>
      <c r="E5" s="8"/>
      <c r="F5" s="9"/>
      <c r="G5" s="9"/>
      <c r="H5" s="9"/>
      <c r="I5" s="9"/>
    </row>
    <row r="6" spans="1:9" ht="17.25" customHeight="1">
      <c r="A6" s="7"/>
      <c r="D6" s="288" t="s">
        <v>0</v>
      </c>
      <c r="E6" s="8"/>
      <c r="F6" s="9"/>
      <c r="G6" s="9"/>
      <c r="H6" s="9"/>
      <c r="I6" s="9"/>
    </row>
    <row r="7" spans="1:9" ht="18.75">
      <c r="A7" s="7"/>
      <c r="D7" s="288" t="s">
        <v>22</v>
      </c>
      <c r="E7" s="8"/>
      <c r="H7" s="9"/>
      <c r="I7" s="9"/>
    </row>
    <row r="8" spans="1:9" ht="18.75">
      <c r="A8" s="7"/>
      <c r="D8" s="288" t="s">
        <v>23</v>
      </c>
      <c r="E8" s="8"/>
      <c r="F8" s="9"/>
      <c r="G8" s="9"/>
      <c r="H8" s="9"/>
      <c r="I8" s="9"/>
    </row>
    <row r="9" spans="1:9" ht="16.5">
      <c r="A9" s="10"/>
      <c r="D9" s="288" t="s">
        <v>1</v>
      </c>
      <c r="E9" s="8"/>
      <c r="F9" s="10"/>
      <c r="G9" s="9"/>
      <c r="H9" s="9"/>
      <c r="I9" s="9"/>
    </row>
    <row r="10" spans="1:9" ht="18.75">
      <c r="A10" s="7"/>
      <c r="D10" s="11"/>
      <c r="E10" s="11"/>
      <c r="F10" s="9"/>
      <c r="G10" s="9"/>
      <c r="H10" s="9"/>
      <c r="I10" s="9"/>
    </row>
    <row r="11" spans="1:9" ht="18.75">
      <c r="A11" s="7"/>
      <c r="D11" s="12"/>
      <c r="E11" s="12"/>
      <c r="F11" s="12"/>
      <c r="G11" s="9"/>
      <c r="H11" s="9"/>
      <c r="I11" s="9"/>
    </row>
    <row r="12" spans="1:9" ht="18.75">
      <c r="A12" s="7" t="s">
        <v>24</v>
      </c>
      <c r="D12" s="12" t="s">
        <v>21</v>
      </c>
      <c r="E12" s="13"/>
      <c r="F12" s="13"/>
      <c r="G12" s="14"/>
    </row>
    <row r="13" spans="1:9" ht="16.5">
      <c r="D13" s="12"/>
      <c r="E13" s="13"/>
      <c r="F13" s="13"/>
      <c r="G13" s="15"/>
      <c r="H13" s="9"/>
      <c r="I13" s="9"/>
    </row>
    <row r="14" spans="1:9" ht="18.75">
      <c r="A14" s="7" t="s">
        <v>25</v>
      </c>
      <c r="D14" s="12" t="s">
        <v>2</v>
      </c>
      <c r="E14" s="13"/>
      <c r="F14" s="13"/>
      <c r="G14" s="15"/>
      <c r="H14" s="9"/>
      <c r="I14" s="9"/>
    </row>
    <row r="15" spans="1:9" ht="18.75">
      <c r="A15" s="7"/>
      <c r="D15" s="12"/>
      <c r="E15" s="13"/>
      <c r="F15" s="13"/>
      <c r="G15" s="15"/>
      <c r="H15" s="9"/>
      <c r="I15" s="9"/>
    </row>
    <row r="16" spans="1:9" ht="18.75">
      <c r="A16" s="7" t="s">
        <v>26</v>
      </c>
      <c r="B16" s="7"/>
      <c r="C16" s="7"/>
      <c r="D16" s="12" t="s">
        <v>12</v>
      </c>
      <c r="E16" s="13"/>
      <c r="F16" s="13"/>
      <c r="G16" s="15"/>
      <c r="H16" s="9"/>
      <c r="I16" s="9"/>
    </row>
    <row r="17" spans="1:9" ht="18.75">
      <c r="A17" s="7"/>
      <c r="D17" s="12"/>
      <c r="E17" s="13"/>
      <c r="F17" s="13"/>
      <c r="G17" s="14"/>
      <c r="H17" s="7"/>
      <c r="I17" s="7"/>
    </row>
    <row r="18" spans="1:9" ht="18.75">
      <c r="A18" s="318" t="s">
        <v>27</v>
      </c>
      <c r="C18" s="16"/>
      <c r="D18" s="12" t="s">
        <v>3</v>
      </c>
      <c r="E18" s="13"/>
      <c r="F18" s="13"/>
      <c r="G18" s="14"/>
      <c r="H18" s="7"/>
      <c r="I18" s="7"/>
    </row>
    <row r="19" spans="1:9" ht="18.75">
      <c r="A19" s="7"/>
      <c r="D19" s="12"/>
      <c r="E19" s="13"/>
      <c r="F19" s="13"/>
      <c r="G19" s="14"/>
      <c r="H19" s="7"/>
      <c r="I19" s="7"/>
    </row>
    <row r="20" spans="1:9" ht="18.75">
      <c r="A20" s="7"/>
      <c r="D20" s="12"/>
      <c r="E20" s="13"/>
      <c r="F20" s="13"/>
      <c r="G20" s="14"/>
    </row>
    <row r="21" spans="1:9" ht="18.75">
      <c r="A21" s="7" t="s">
        <v>28</v>
      </c>
      <c r="D21" s="12" t="s">
        <v>4</v>
      </c>
      <c r="E21" s="13"/>
      <c r="F21" s="13"/>
      <c r="G21" s="14"/>
    </row>
    <row r="22" spans="1:9" ht="18.75">
      <c r="A22" s="7"/>
      <c r="D22" s="12" t="s">
        <v>5</v>
      </c>
      <c r="E22" s="13"/>
      <c r="F22" s="13"/>
      <c r="G22" s="14"/>
    </row>
    <row r="23" spans="1:9" ht="18.75">
      <c r="F23" s="14"/>
      <c r="G23" s="17"/>
    </row>
    <row r="24" spans="1:9" ht="18.75">
      <c r="A24" s="318" t="s">
        <v>29</v>
      </c>
      <c r="C24" s="16"/>
      <c r="D24" s="288" t="s">
        <v>30</v>
      </c>
      <c r="E24" s="289"/>
      <c r="F24" s="17"/>
      <c r="G24" s="19"/>
    </row>
    <row r="25" spans="1:9" ht="18.75">
      <c r="A25" s="7"/>
      <c r="C25" s="16"/>
      <c r="D25" s="288" t="s">
        <v>6</v>
      </c>
      <c r="E25" s="289"/>
      <c r="F25" s="17"/>
      <c r="G25" s="19"/>
      <c r="H25" s="20"/>
      <c r="I25" s="20"/>
    </row>
    <row r="26" spans="1:9" ht="18" customHeight="1">
      <c r="A26" s="7"/>
      <c r="C26" s="9"/>
      <c r="D26" s="288" t="s">
        <v>7</v>
      </c>
      <c r="E26" s="8"/>
      <c r="F26" s="17"/>
      <c r="G26" s="135"/>
      <c r="H26" s="136"/>
      <c r="I26" s="137"/>
    </row>
    <row r="27" spans="1:9" ht="18.75">
      <c r="A27" s="7"/>
      <c r="D27" s="288"/>
      <c r="E27" s="19"/>
      <c r="F27" s="17"/>
      <c r="G27" s="19"/>
      <c r="H27" s="20"/>
      <c r="I27" s="20"/>
    </row>
    <row r="28" spans="1:9" ht="18.75">
      <c r="A28" s="7" t="s">
        <v>31</v>
      </c>
      <c r="D28" s="288" t="s">
        <v>32</v>
      </c>
      <c r="E28" s="289"/>
      <c r="F28" s="289"/>
      <c r="G28" s="289"/>
      <c r="H28" s="7"/>
      <c r="I28" s="7"/>
    </row>
    <row r="29" spans="1:9" ht="18.75">
      <c r="A29" s="7"/>
      <c r="D29" s="288" t="s">
        <v>8</v>
      </c>
      <c r="E29" s="289"/>
      <c r="F29" s="289"/>
      <c r="G29" s="289"/>
      <c r="H29" s="7"/>
      <c r="I29" s="7"/>
    </row>
    <row r="30" spans="1:9" ht="18.75">
      <c r="A30" s="7"/>
      <c r="D30" s="288" t="s">
        <v>33</v>
      </c>
      <c r="E30" s="289"/>
      <c r="F30" s="289"/>
      <c r="G30" s="289"/>
      <c r="H30" s="7"/>
      <c r="I30" s="7"/>
    </row>
    <row r="31" spans="1:9" ht="18.75">
      <c r="A31" s="7"/>
      <c r="D31" s="288" t="s">
        <v>14</v>
      </c>
      <c r="E31" s="289"/>
      <c r="F31" s="289"/>
      <c r="G31" s="289"/>
    </row>
    <row r="32" spans="1:9" ht="18.75">
      <c r="A32" s="7"/>
      <c r="D32" s="288" t="s">
        <v>15</v>
      </c>
      <c r="E32" s="289"/>
      <c r="F32" s="289"/>
      <c r="G32" s="289"/>
    </row>
    <row r="33" spans="1:9" ht="18.75">
      <c r="A33" s="7"/>
      <c r="D33" s="288" t="s">
        <v>16</v>
      </c>
      <c r="E33" s="289"/>
      <c r="F33" s="289"/>
      <c r="G33" s="289"/>
    </row>
    <row r="34" spans="1:9" ht="18.75">
      <c r="A34" s="7"/>
      <c r="D34" s="288"/>
      <c r="E34" s="289"/>
      <c r="F34" s="289"/>
      <c r="G34" s="289"/>
    </row>
    <row r="35" spans="1:9" ht="18.75">
      <c r="A35" s="7"/>
      <c r="C35" s="20"/>
      <c r="E35" s="289"/>
      <c r="F35" s="289"/>
      <c r="G35" s="289"/>
    </row>
    <row r="36" spans="1:9" ht="18.75">
      <c r="A36" s="7"/>
      <c r="D36" s="288"/>
      <c r="E36" s="289"/>
      <c r="F36" s="289"/>
      <c r="G36" s="289"/>
    </row>
    <row r="37" spans="1:9" ht="18.75">
      <c r="A37" s="7"/>
      <c r="E37" s="18"/>
      <c r="F37" s="14"/>
      <c r="G37" s="18"/>
    </row>
    <row r="38" spans="1:9" ht="18.75">
      <c r="A38" s="7" t="s">
        <v>34</v>
      </c>
      <c r="D38" s="288" t="s">
        <v>35</v>
      </c>
      <c r="E38" s="19"/>
      <c r="F38" s="18"/>
      <c r="G38" s="19"/>
      <c r="H38" s="20"/>
      <c r="I38" s="20"/>
    </row>
    <row r="39" spans="1:9" ht="18.75">
      <c r="A39" s="7"/>
      <c r="E39" s="18"/>
      <c r="F39" s="14"/>
      <c r="G39" s="18"/>
    </row>
    <row r="40" spans="1:9" ht="18.75">
      <c r="A40" s="7"/>
      <c r="F40" s="7"/>
    </row>
    <row r="41" spans="1:9" ht="18.75">
      <c r="A41" s="7"/>
      <c r="F41" s="7"/>
    </row>
    <row r="42" spans="1:9" ht="18.75">
      <c r="A42" s="7"/>
      <c r="F42" s="7"/>
    </row>
    <row r="43" spans="1:9" ht="18.75">
      <c r="A43" s="7"/>
      <c r="F43" s="7"/>
    </row>
    <row r="44" spans="1:9" ht="18.75">
      <c r="A44" s="7"/>
      <c r="F44" s="7"/>
    </row>
    <row r="45" spans="1:9" ht="18.75">
      <c r="A45" s="7"/>
      <c r="F45" s="7"/>
    </row>
    <row r="46" spans="1:9" ht="18.75">
      <c r="A46" s="7"/>
      <c r="F46" s="7"/>
    </row>
    <row r="47" spans="1:9"/>
    <row r="48" spans="1:9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2"/>
  <sheetViews>
    <sheetView showWhiteSpace="0" view="pageBreakPreview" zoomScale="90" zoomScaleNormal="90" zoomScaleSheetLayoutView="90" workbookViewId="0">
      <selection activeCell="A3" sqref="A3"/>
    </sheetView>
  </sheetViews>
  <sheetFormatPr defaultColWidth="9.140625" defaultRowHeight="15"/>
  <cols>
    <col min="1" max="1" width="80.42578125" style="21" customWidth="1"/>
    <col min="2" max="2" width="11.5703125" style="31" customWidth="1"/>
    <col min="3" max="3" width="5.28515625" style="26" customWidth="1"/>
    <col min="4" max="4" width="12.28515625" style="26" customWidth="1"/>
    <col min="5" max="5" width="2.140625" style="26" customWidth="1"/>
    <col min="6" max="6" width="12.28515625" style="26" customWidth="1"/>
    <col min="7" max="7" width="1.5703125" style="26" customWidth="1"/>
    <col min="8" max="8" width="12.28515625" style="21" bestFit="1" customWidth="1"/>
    <col min="9" max="9" width="5" style="21" customWidth="1"/>
    <col min="10" max="10" width="11.5703125" style="21" bestFit="1" customWidth="1"/>
    <col min="11" max="16384" width="9.140625" style="21"/>
  </cols>
  <sheetData>
    <row r="1" spans="1:10">
      <c r="A1" s="303" t="s">
        <v>36</v>
      </c>
      <c r="B1" s="304"/>
      <c r="C1" s="304"/>
      <c r="D1" s="304"/>
      <c r="E1" s="304"/>
      <c r="F1" s="304"/>
      <c r="G1" s="304"/>
    </row>
    <row r="2" spans="1:10" s="22" customFormat="1">
      <c r="A2" s="305" t="s">
        <v>37</v>
      </c>
      <c r="B2" s="306"/>
      <c r="C2" s="306"/>
      <c r="D2" s="306"/>
      <c r="E2" s="306"/>
      <c r="F2" s="306"/>
      <c r="G2" s="306"/>
    </row>
    <row r="3" spans="1:10">
      <c r="A3" s="301" t="s">
        <v>38</v>
      </c>
      <c r="B3" s="189"/>
      <c r="C3" s="23"/>
      <c r="D3" s="23"/>
      <c r="E3" s="23"/>
      <c r="F3" s="23"/>
      <c r="G3" s="23"/>
    </row>
    <row r="4" spans="1:10" ht="4.5" customHeight="1">
      <c r="A4" s="280"/>
      <c r="B4" s="189"/>
      <c r="C4" s="23"/>
      <c r="D4" s="23"/>
      <c r="E4" s="23"/>
      <c r="F4" s="23"/>
      <c r="G4" s="23"/>
    </row>
    <row r="5" spans="1:10" ht="5.25" customHeight="1">
      <c r="A5" s="280"/>
      <c r="B5" s="189"/>
      <c r="C5" s="23"/>
      <c r="D5" s="23"/>
      <c r="E5" s="23"/>
      <c r="F5" s="23"/>
      <c r="G5" s="23"/>
    </row>
    <row r="6" spans="1:10" ht="15" customHeight="1">
      <c r="A6" s="22"/>
      <c r="B6" s="307" t="s">
        <v>9</v>
      </c>
      <c r="C6" s="281"/>
      <c r="D6" s="308" t="s">
        <v>17</v>
      </c>
      <c r="E6" s="281"/>
      <c r="F6" s="308" t="s">
        <v>13</v>
      </c>
      <c r="G6" s="281"/>
    </row>
    <row r="7" spans="1:10">
      <c r="A7" s="22"/>
      <c r="B7" s="307"/>
      <c r="C7" s="281"/>
      <c r="D7" s="309"/>
      <c r="E7" s="281"/>
      <c r="F7" s="309"/>
      <c r="G7" s="281"/>
    </row>
    <row r="8" spans="1:10">
      <c r="A8" s="25"/>
    </row>
    <row r="9" spans="1:10">
      <c r="A9" s="25"/>
    </row>
    <row r="10" spans="1:10" ht="15" customHeight="1">
      <c r="A10" s="22" t="s">
        <v>39</v>
      </c>
      <c r="B10" s="31">
        <v>3</v>
      </c>
      <c r="D10" s="27">
        <v>569762</v>
      </c>
      <c r="F10" s="27">
        <v>470300</v>
      </c>
      <c r="J10" s="28"/>
    </row>
    <row r="11" spans="1:10">
      <c r="A11" s="22" t="s">
        <v>40</v>
      </c>
      <c r="B11" s="31">
        <v>4</v>
      </c>
      <c r="D11" s="27">
        <v>4684</v>
      </c>
      <c r="F11" s="27">
        <v>2656</v>
      </c>
    </row>
    <row r="12" spans="1:10">
      <c r="A12" s="29" t="s">
        <v>41</v>
      </c>
      <c r="D12" s="30">
        <v>14047</v>
      </c>
      <c r="F12" s="30">
        <v>6123</v>
      </c>
      <c r="G12" s="31"/>
      <c r="J12" s="28"/>
    </row>
    <row r="13" spans="1:10">
      <c r="A13" s="22" t="s">
        <v>42</v>
      </c>
      <c r="B13" s="31">
        <v>5</v>
      </c>
      <c r="D13" s="27">
        <v>-44583</v>
      </c>
      <c r="F13" s="27">
        <v>-45694</v>
      </c>
      <c r="H13" s="32"/>
      <c r="J13" s="28"/>
    </row>
    <row r="14" spans="1:10">
      <c r="A14" s="22" t="s">
        <v>43</v>
      </c>
      <c r="B14" s="31">
        <v>6</v>
      </c>
      <c r="D14" s="27">
        <v>-35880</v>
      </c>
      <c r="F14" s="27">
        <v>-28472</v>
      </c>
      <c r="H14" s="32"/>
      <c r="J14" s="28"/>
    </row>
    <row r="15" spans="1:10">
      <c r="A15" s="22" t="s">
        <v>44</v>
      </c>
      <c r="B15" s="31">
        <v>7</v>
      </c>
      <c r="D15" s="27">
        <v>-59892</v>
      </c>
      <c r="F15" s="27">
        <v>-48058</v>
      </c>
      <c r="H15" s="33"/>
    </row>
    <row r="16" spans="1:10">
      <c r="A16" s="22" t="s">
        <v>45</v>
      </c>
      <c r="B16" s="31" t="s">
        <v>18</v>
      </c>
      <c r="D16" s="27">
        <v>-16442</v>
      </c>
      <c r="F16" s="27">
        <v>-15059</v>
      </c>
      <c r="H16" s="32"/>
    </row>
    <row r="17" spans="1:11">
      <c r="A17" s="319" t="s">
        <v>46</v>
      </c>
      <c r="D17" s="27">
        <v>-400421</v>
      </c>
      <c r="F17" s="27">
        <v>-304602</v>
      </c>
      <c r="H17" s="32"/>
    </row>
    <row r="18" spans="1:11">
      <c r="A18" s="22" t="s">
        <v>47</v>
      </c>
      <c r="B18" s="31">
        <v>8</v>
      </c>
      <c r="D18" s="27">
        <v>-4130</v>
      </c>
      <c r="F18" s="27">
        <v>-3451</v>
      </c>
      <c r="H18" s="33"/>
      <c r="J18" s="28"/>
    </row>
    <row r="19" spans="1:11" ht="15" customHeight="1">
      <c r="A19" s="301" t="s">
        <v>48</v>
      </c>
      <c r="D19" s="34">
        <f>SUM(D10:D18)</f>
        <v>27145</v>
      </c>
      <c r="F19" s="34">
        <f>SUM(F10:F18)</f>
        <v>33743</v>
      </c>
      <c r="H19" s="32"/>
      <c r="K19" s="28"/>
    </row>
    <row r="20" spans="1:11" ht="8.25" customHeight="1">
      <c r="A20" s="22"/>
      <c r="D20" s="27"/>
      <c r="F20" s="27"/>
      <c r="H20" s="32"/>
    </row>
    <row r="21" spans="1:11">
      <c r="A21" s="22" t="s">
        <v>49</v>
      </c>
      <c r="B21" s="31">
        <v>10</v>
      </c>
      <c r="D21" s="27">
        <v>2638</v>
      </c>
      <c r="F21" s="27">
        <v>5666</v>
      </c>
      <c r="H21" s="32"/>
    </row>
    <row r="22" spans="1:11">
      <c r="A22" s="22" t="s">
        <v>50</v>
      </c>
      <c r="B22" s="31">
        <v>11</v>
      </c>
      <c r="D22" s="27">
        <v>-3830</v>
      </c>
      <c r="F22" s="27">
        <v>-6484</v>
      </c>
      <c r="H22" s="32"/>
    </row>
    <row r="23" spans="1:11">
      <c r="A23" s="285" t="s">
        <v>51</v>
      </c>
      <c r="D23" s="34">
        <f>SUM(D21:D22)</f>
        <v>-1192</v>
      </c>
      <c r="F23" s="34">
        <f>SUM(F21:F22)</f>
        <v>-818</v>
      </c>
      <c r="H23" s="32"/>
    </row>
    <row r="24" spans="1:11" ht="9" customHeight="1">
      <c r="A24" s="35"/>
      <c r="D24" s="37"/>
      <c r="F24" s="37"/>
      <c r="H24" s="32"/>
    </row>
    <row r="25" spans="1:11">
      <c r="A25" s="22" t="s">
        <v>52</v>
      </c>
      <c r="B25" s="31">
        <v>12</v>
      </c>
      <c r="D25" s="27">
        <v>-292</v>
      </c>
      <c r="F25" s="27">
        <v>1344</v>
      </c>
      <c r="H25" s="32"/>
    </row>
    <row r="26" spans="1:11">
      <c r="A26" s="301" t="s">
        <v>53</v>
      </c>
      <c r="D26" s="34">
        <f>D19+D23+D25</f>
        <v>25661</v>
      </c>
      <c r="F26" s="34">
        <f>F19+F23+F25</f>
        <v>34269</v>
      </c>
      <c r="H26" s="36"/>
    </row>
    <row r="27" spans="1:11" ht="6.75" customHeight="1">
      <c r="A27" s="301"/>
      <c r="D27" s="146"/>
      <c r="F27" s="146"/>
      <c r="H27" s="36"/>
    </row>
    <row r="28" spans="1:11" ht="15.75">
      <c r="A28" s="320" t="s">
        <v>54</v>
      </c>
      <c r="D28" s="38">
        <v>-3202</v>
      </c>
      <c r="F28" s="38">
        <v>-4276</v>
      </c>
      <c r="H28" s="36"/>
    </row>
    <row r="29" spans="1:11" ht="6.75" customHeight="1">
      <c r="A29" s="291"/>
      <c r="B29" s="190"/>
      <c r="C29" s="39"/>
      <c r="D29" s="37"/>
      <c r="E29" s="39"/>
      <c r="F29" s="37"/>
      <c r="G29" s="39"/>
      <c r="H29" s="36"/>
      <c r="J29" s="40"/>
    </row>
    <row r="30" spans="1:11" ht="7.5" customHeight="1">
      <c r="A30" s="291"/>
      <c r="B30" s="190"/>
      <c r="C30" s="39"/>
      <c r="D30" s="37"/>
      <c r="E30" s="39"/>
      <c r="F30" s="37"/>
      <c r="G30" s="39"/>
      <c r="H30" s="36"/>
      <c r="J30" s="40"/>
    </row>
    <row r="31" spans="1:11" ht="15.75" thickBot="1">
      <c r="A31" s="301" t="s">
        <v>55</v>
      </c>
      <c r="B31" s="190"/>
      <c r="C31" s="39"/>
      <c r="D31" s="133">
        <f>D26+D28</f>
        <v>22459</v>
      </c>
      <c r="E31" s="39"/>
      <c r="F31" s="133">
        <f>F26+F28</f>
        <v>29993</v>
      </c>
      <c r="G31" s="39"/>
      <c r="H31" s="36"/>
      <c r="J31" s="40"/>
    </row>
    <row r="32" spans="1:11" ht="15.75" thickTop="1">
      <c r="A32" s="280"/>
      <c r="B32" s="190"/>
      <c r="C32" s="39"/>
      <c r="D32" s="37"/>
      <c r="E32" s="39"/>
      <c r="F32" s="37"/>
      <c r="G32" s="39"/>
      <c r="H32" s="36"/>
      <c r="J32" s="40"/>
    </row>
    <row r="33" spans="1:10">
      <c r="A33" s="280" t="s">
        <v>59</v>
      </c>
      <c r="C33" s="42"/>
      <c r="D33" s="37"/>
      <c r="E33" s="42"/>
      <c r="F33" s="37"/>
      <c r="G33" s="39"/>
      <c r="H33" s="36"/>
      <c r="J33" s="40"/>
    </row>
    <row r="34" spans="1:10">
      <c r="A34" s="149" t="s">
        <v>56</v>
      </c>
      <c r="B34" s="191"/>
      <c r="C34" s="42"/>
      <c r="D34" s="52"/>
      <c r="E34" s="42"/>
      <c r="F34" s="37"/>
      <c r="G34" s="39"/>
      <c r="H34" s="36"/>
      <c r="J34" s="40"/>
    </row>
    <row r="35" spans="1:10" ht="30.75" thickBot="1">
      <c r="A35" s="154" t="s">
        <v>57</v>
      </c>
      <c r="B35" s="191"/>
      <c r="C35" s="42"/>
      <c r="D35" s="43">
        <v>-943</v>
      </c>
      <c r="E35" s="43"/>
      <c r="F35" s="43">
        <v>265</v>
      </c>
      <c r="G35" s="39"/>
      <c r="H35" s="36"/>
      <c r="J35" s="40"/>
    </row>
    <row r="36" spans="1:10" ht="16.5" thickBot="1">
      <c r="A36" s="321" t="s">
        <v>58</v>
      </c>
      <c r="B36" s="191"/>
      <c r="C36" s="42"/>
      <c r="D36" s="52">
        <v>799</v>
      </c>
      <c r="E36" s="52"/>
      <c r="F36" s="52">
        <v>-398</v>
      </c>
      <c r="G36" s="39"/>
      <c r="H36" s="36"/>
      <c r="J36" s="40"/>
    </row>
    <row r="37" spans="1:10">
      <c r="A37" s="301" t="s">
        <v>60</v>
      </c>
      <c r="B37" s="191">
        <v>13</v>
      </c>
      <c r="C37" s="42"/>
      <c r="D37" s="34">
        <f>SUM(D35:D36)</f>
        <v>-144</v>
      </c>
      <c r="E37" s="42"/>
      <c r="F37" s="34">
        <f>SUM(F35:F36)</f>
        <v>-133</v>
      </c>
      <c r="G37" s="39"/>
      <c r="H37" s="36"/>
      <c r="J37" s="40"/>
    </row>
    <row r="38" spans="1:10">
      <c r="A38" s="149"/>
      <c r="B38" s="191"/>
      <c r="C38" s="42"/>
      <c r="D38" s="37"/>
      <c r="E38" s="42"/>
      <c r="F38" s="37"/>
      <c r="G38" s="39"/>
      <c r="H38" s="36"/>
      <c r="J38" s="40"/>
    </row>
    <row r="39" spans="1:10" ht="15.75" thickBot="1">
      <c r="A39" s="284" t="s">
        <v>61</v>
      </c>
      <c r="B39" s="190"/>
      <c r="C39" s="39"/>
      <c r="D39" s="41">
        <f>+D31+D37</f>
        <v>22315</v>
      </c>
      <c r="E39" s="39"/>
      <c r="F39" s="41">
        <f>+F31+F37</f>
        <v>29860</v>
      </c>
      <c r="G39" s="39"/>
      <c r="H39" s="36"/>
      <c r="J39" s="40"/>
    </row>
    <row r="40" spans="1:10" ht="8.25" customHeight="1" thickTop="1" thickBot="1">
      <c r="A40" s="149"/>
      <c r="B40" s="191"/>
      <c r="C40" s="42"/>
      <c r="D40" s="37"/>
      <c r="E40" s="42"/>
      <c r="F40" s="37"/>
      <c r="G40" s="39"/>
      <c r="H40" s="36"/>
      <c r="J40" s="40"/>
    </row>
    <row r="41" spans="1:10" ht="16.5" thickBot="1">
      <c r="A41" s="322" t="s">
        <v>62</v>
      </c>
      <c r="B41" s="192"/>
      <c r="C41" s="45"/>
      <c r="D41" s="46"/>
      <c r="E41" s="45"/>
      <c r="F41" s="46"/>
      <c r="G41" s="47"/>
      <c r="H41" s="36"/>
    </row>
    <row r="42" spans="1:10" ht="16.5" thickBot="1">
      <c r="A42" s="321" t="s">
        <v>63</v>
      </c>
      <c r="B42" s="50"/>
      <c r="C42" s="48"/>
      <c r="D42" s="49">
        <v>20739</v>
      </c>
      <c r="E42" s="48"/>
      <c r="F42" s="49">
        <v>28909</v>
      </c>
      <c r="G42" s="50"/>
      <c r="H42" s="36"/>
    </row>
    <row r="43" spans="1:10" ht="15.75">
      <c r="A43" s="320" t="s">
        <v>64</v>
      </c>
      <c r="B43" s="50"/>
      <c r="C43" s="48"/>
      <c r="D43" s="52">
        <v>1720</v>
      </c>
      <c r="E43" s="48"/>
      <c r="F43" s="52">
        <v>1084</v>
      </c>
      <c r="G43" s="48"/>
      <c r="H43" s="36"/>
    </row>
    <row r="44" spans="1:10" ht="9" customHeight="1" thickBot="1">
      <c r="A44" s="53"/>
      <c r="B44" s="192"/>
      <c r="C44" s="45"/>
      <c r="D44" s="145"/>
      <c r="E44" s="45"/>
      <c r="F44" s="145"/>
      <c r="G44" s="47"/>
      <c r="H44" s="36"/>
    </row>
    <row r="45" spans="1:10" ht="16.5" thickBot="1">
      <c r="A45" s="322" t="s">
        <v>65</v>
      </c>
      <c r="B45" s="192"/>
      <c r="C45" s="45"/>
      <c r="D45" s="145"/>
      <c r="E45" s="45"/>
      <c r="F45" s="145"/>
      <c r="G45" s="47"/>
      <c r="H45" s="36"/>
    </row>
    <row r="46" spans="1:10" ht="16.5" thickBot="1">
      <c r="A46" s="321" t="s">
        <v>63</v>
      </c>
      <c r="B46" s="50"/>
      <c r="C46" s="48"/>
      <c r="D46" s="49">
        <v>20322</v>
      </c>
      <c r="E46" s="48"/>
      <c r="F46" s="49">
        <v>29333</v>
      </c>
      <c r="G46" s="50"/>
      <c r="H46" s="36"/>
      <c r="J46" s="44"/>
    </row>
    <row r="47" spans="1:10" ht="15.75">
      <c r="A47" s="320" t="s">
        <v>64</v>
      </c>
      <c r="B47" s="50"/>
      <c r="C47" s="48"/>
      <c r="D47" s="52">
        <v>1993</v>
      </c>
      <c r="E47" s="48"/>
      <c r="F47" s="52">
        <v>527</v>
      </c>
      <c r="G47" s="48"/>
      <c r="H47" s="36"/>
    </row>
    <row r="48" spans="1:10" ht="8.25" customHeight="1">
      <c r="A48" s="51"/>
      <c r="B48" s="54"/>
      <c r="C48" s="54"/>
      <c r="D48" s="55"/>
      <c r="E48" s="54"/>
      <c r="F48" s="55"/>
      <c r="G48" s="54"/>
    </row>
    <row r="49" spans="1:7" ht="8.25" customHeight="1">
      <c r="A49" s="51"/>
      <c r="B49" s="54"/>
      <c r="C49" s="54"/>
      <c r="D49" s="55"/>
      <c r="E49" s="54"/>
      <c r="F49" s="55"/>
      <c r="G49" s="54"/>
    </row>
    <row r="50" spans="1:7" ht="8.25" customHeight="1">
      <c r="A50" s="51"/>
      <c r="B50" s="54"/>
      <c r="C50" s="54"/>
      <c r="D50" s="55"/>
      <c r="E50" s="54"/>
      <c r="F50" s="55"/>
      <c r="G50" s="54"/>
    </row>
    <row r="51" spans="1:7">
      <c r="A51" s="56"/>
    </row>
    <row r="52" spans="1:7">
      <c r="A52" s="197" t="s">
        <v>70</v>
      </c>
      <c r="B52" s="190"/>
      <c r="C52" s="39"/>
      <c r="D52" s="39"/>
      <c r="E52" s="39"/>
      <c r="F52" s="39"/>
      <c r="G52" s="39"/>
    </row>
    <row r="53" spans="1:7">
      <c r="A53" s="197"/>
      <c r="B53" s="190"/>
      <c r="C53" s="39"/>
      <c r="D53" s="39"/>
      <c r="E53" s="39"/>
      <c r="F53" s="39"/>
      <c r="G53" s="39"/>
    </row>
    <row r="54" spans="1:7">
      <c r="A54" s="56"/>
    </row>
    <row r="56" spans="1:7">
      <c r="A56" s="57" t="s">
        <v>66</v>
      </c>
    </row>
    <row r="57" spans="1:7">
      <c r="A57" s="58" t="s">
        <v>67</v>
      </c>
    </row>
    <row r="59" spans="1:7">
      <c r="A59" s="57" t="s">
        <v>68</v>
      </c>
    </row>
    <row r="60" spans="1:7">
      <c r="A60" s="58" t="s">
        <v>2</v>
      </c>
    </row>
    <row r="61" spans="1:7">
      <c r="A61" s="58"/>
    </row>
    <row r="62" spans="1:7">
      <c r="A62" s="60" t="s">
        <v>69</v>
      </c>
    </row>
    <row r="63" spans="1:7">
      <c r="A63" s="121" t="s">
        <v>12</v>
      </c>
    </row>
    <row r="65" spans="1:7">
      <c r="A65" s="22"/>
    </row>
    <row r="66" spans="1:7">
      <c r="A66" s="22"/>
    </row>
    <row r="67" spans="1:7">
      <c r="A67" s="22"/>
    </row>
    <row r="68" spans="1:7">
      <c r="A68" s="22"/>
    </row>
    <row r="69" spans="1:7">
      <c r="A69" s="302"/>
      <c r="B69" s="302"/>
      <c r="C69" s="302"/>
      <c r="D69" s="302"/>
      <c r="E69" s="302"/>
      <c r="F69" s="302"/>
      <c r="G69" s="302"/>
    </row>
    <row r="70" spans="1:7" ht="17.25" customHeight="1">
      <c r="A70" s="57"/>
      <c r="B70" s="61"/>
      <c r="C70" s="61"/>
      <c r="D70" s="61"/>
      <c r="E70" s="61"/>
      <c r="F70" s="61"/>
      <c r="G70" s="61"/>
    </row>
    <row r="71" spans="1:7">
      <c r="A71" s="62"/>
    </row>
    <row r="72" spans="1:7">
      <c r="A72" s="63"/>
    </row>
    <row r="73" spans="1:7">
      <c r="A73" s="64"/>
    </row>
    <row r="74" spans="1:7">
      <c r="A74" s="64"/>
    </row>
    <row r="75" spans="1:7">
      <c r="A75" s="60"/>
    </row>
    <row r="76" spans="1:7">
      <c r="A76" s="65"/>
    </row>
    <row r="77" spans="1:7">
      <c r="A77" s="59"/>
    </row>
    <row r="82" spans="1:1">
      <c r="A82" s="66"/>
    </row>
  </sheetData>
  <mergeCells count="6">
    <mergeCell ref="A69:G69"/>
    <mergeCell ref="A1:G1"/>
    <mergeCell ref="A2:G2"/>
    <mergeCell ref="B6:B7"/>
    <mergeCell ref="F6:F7"/>
    <mergeCell ref="D6:D7"/>
  </mergeCells>
  <pageMargins left="0.6692913385826772" right="0.39370078740157483" top="0.51181102362204722" bottom="0.47244094488188981" header="0.31496062992125984" footer="0.31496062992125984"/>
  <pageSetup paperSize="9" scale="74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1"/>
  <sheetViews>
    <sheetView view="pageBreakPreview" zoomScale="90" zoomScaleNormal="90" zoomScaleSheetLayoutView="90" workbookViewId="0">
      <selection activeCell="A19" sqref="A19"/>
    </sheetView>
  </sheetViews>
  <sheetFormatPr defaultColWidth="9.140625" defaultRowHeight="12.75"/>
  <cols>
    <col min="1" max="1" width="67.42578125" style="67" customWidth="1"/>
    <col min="2" max="2" width="8.28515625" style="67" customWidth="1"/>
    <col min="3" max="3" width="12.7109375" style="67" customWidth="1"/>
    <col min="4" max="4" width="14.42578125" style="95" customWidth="1"/>
    <col min="5" max="5" width="1.28515625" style="67" customWidth="1"/>
    <col min="6" max="6" width="14.5703125" style="95" customWidth="1"/>
    <col min="7" max="7" width="1.28515625" style="67" customWidth="1"/>
    <col min="8" max="8" width="1.5703125" style="67" customWidth="1"/>
    <col min="9" max="16384" width="9.140625" style="67"/>
  </cols>
  <sheetData>
    <row r="1" spans="1:8" ht="15">
      <c r="A1" s="303" t="s">
        <v>36</v>
      </c>
      <c r="B1" s="304"/>
      <c r="C1" s="304"/>
      <c r="D1" s="304"/>
      <c r="E1" s="304"/>
      <c r="F1" s="304"/>
      <c r="G1" s="304"/>
    </row>
    <row r="2" spans="1:8" ht="14.25">
      <c r="A2" s="68" t="s">
        <v>71</v>
      </c>
      <c r="B2" s="69"/>
      <c r="C2" s="69"/>
      <c r="D2" s="70"/>
      <c r="E2" s="69"/>
      <c r="F2" s="70"/>
      <c r="G2" s="69"/>
    </row>
    <row r="3" spans="1:8" ht="15">
      <c r="A3" s="301" t="s">
        <v>116</v>
      </c>
      <c r="B3" s="71"/>
      <c r="C3" s="71"/>
      <c r="D3" s="72"/>
      <c r="E3" s="71"/>
      <c r="F3" s="72"/>
      <c r="G3" s="71"/>
    </row>
    <row r="4" spans="1:8" ht="26.25" customHeight="1">
      <c r="A4" s="73"/>
      <c r="B4" s="24"/>
      <c r="C4" s="310" t="s">
        <v>9</v>
      </c>
      <c r="D4" s="311" t="s">
        <v>117</v>
      </c>
      <c r="E4" s="148"/>
      <c r="F4" s="311" t="s">
        <v>118</v>
      </c>
      <c r="G4" s="193"/>
    </row>
    <row r="5" spans="1:8" ht="12" customHeight="1">
      <c r="B5" s="24"/>
      <c r="C5" s="310"/>
      <c r="D5" s="312"/>
      <c r="E5" s="148"/>
      <c r="F5" s="312"/>
      <c r="G5" s="193"/>
    </row>
    <row r="6" spans="1:8" ht="12" customHeight="1">
      <c r="B6" s="151"/>
      <c r="C6" s="292"/>
      <c r="D6" s="153"/>
      <c r="E6" s="152"/>
      <c r="F6" s="194"/>
      <c r="G6" s="193"/>
    </row>
    <row r="7" spans="1:8" ht="14.25">
      <c r="A7" s="68" t="s">
        <v>10</v>
      </c>
      <c r="B7" s="31"/>
      <c r="C7" s="31"/>
      <c r="D7" s="74"/>
      <c r="E7" s="31"/>
      <c r="F7" s="74"/>
      <c r="G7" s="31"/>
    </row>
    <row r="8" spans="1:8" ht="14.25">
      <c r="A8" s="68" t="s">
        <v>72</v>
      </c>
      <c r="B8" s="75"/>
      <c r="C8" s="75"/>
      <c r="D8" s="76"/>
      <c r="E8" s="75"/>
      <c r="F8" s="76"/>
      <c r="G8" s="75"/>
    </row>
    <row r="9" spans="1:8" ht="15">
      <c r="A9" s="77" t="s">
        <v>73</v>
      </c>
      <c r="B9" s="78"/>
      <c r="C9" s="78">
        <v>14</v>
      </c>
      <c r="D9" s="195">
        <f>315251</f>
        <v>315251</v>
      </c>
      <c r="E9" s="78"/>
      <c r="F9" s="195">
        <v>317620</v>
      </c>
      <c r="G9" s="78"/>
    </row>
    <row r="10" spans="1:8" ht="15">
      <c r="A10" s="80" t="s">
        <v>74</v>
      </c>
      <c r="B10" s="78"/>
      <c r="C10" s="78">
        <v>15</v>
      </c>
      <c r="D10" s="195">
        <v>60715</v>
      </c>
      <c r="E10" s="78"/>
      <c r="F10" s="195">
        <v>63449</v>
      </c>
      <c r="G10" s="78"/>
    </row>
    <row r="11" spans="1:8" ht="15">
      <c r="A11" s="323" t="s">
        <v>75</v>
      </c>
      <c r="B11" s="78"/>
      <c r="C11" s="78">
        <v>15</v>
      </c>
      <c r="D11" s="195">
        <v>23287</v>
      </c>
      <c r="E11" s="78"/>
      <c r="F11" s="195">
        <v>23147</v>
      </c>
      <c r="G11" s="78"/>
    </row>
    <row r="12" spans="1:8" ht="15">
      <c r="A12" s="80" t="s">
        <v>76</v>
      </c>
      <c r="B12" s="78"/>
      <c r="C12" s="78">
        <v>16</v>
      </c>
      <c r="D12" s="195">
        <v>9747</v>
      </c>
      <c r="E12" s="78"/>
      <c r="F12" s="195">
        <v>9811</v>
      </c>
      <c r="G12" s="78"/>
    </row>
    <row r="13" spans="1:8" ht="15">
      <c r="A13" s="80" t="s">
        <v>77</v>
      </c>
      <c r="B13" s="78"/>
      <c r="C13" s="78">
        <v>17</v>
      </c>
      <c r="D13" s="195">
        <v>19349</v>
      </c>
      <c r="E13" s="78"/>
      <c r="F13" s="195">
        <v>19536</v>
      </c>
      <c r="G13" s="78"/>
    </row>
    <row r="14" spans="1:8" ht="15">
      <c r="A14" s="80" t="s">
        <v>78</v>
      </c>
      <c r="B14" s="78"/>
      <c r="C14" s="78">
        <v>18</v>
      </c>
      <c r="D14" s="195">
        <v>7614</v>
      </c>
      <c r="E14" s="78"/>
      <c r="F14" s="195">
        <v>7982</v>
      </c>
      <c r="G14" s="78"/>
    </row>
    <row r="15" spans="1:8" ht="15">
      <c r="A15" s="82" t="s">
        <v>79</v>
      </c>
      <c r="B15" s="78"/>
      <c r="C15" s="78">
        <v>19</v>
      </c>
      <c r="D15" s="195">
        <v>21991</v>
      </c>
      <c r="E15" s="78"/>
      <c r="F15" s="195">
        <v>20599</v>
      </c>
      <c r="G15" s="78"/>
      <c r="H15" s="141"/>
    </row>
    <row r="16" spans="1:8" ht="15">
      <c r="A16" s="82" t="s">
        <v>80</v>
      </c>
      <c r="B16" s="78"/>
      <c r="C16" s="78">
        <v>20</v>
      </c>
      <c r="D16" s="195">
        <v>5395</v>
      </c>
      <c r="E16" s="78"/>
      <c r="F16" s="195">
        <v>4883</v>
      </c>
      <c r="G16" s="78"/>
    </row>
    <row r="17" spans="1:10" ht="15">
      <c r="A17" s="82" t="s">
        <v>81</v>
      </c>
      <c r="B17" s="89"/>
      <c r="C17" s="89"/>
      <c r="D17" s="195">
        <v>1549</v>
      </c>
      <c r="E17" s="89"/>
      <c r="F17" s="195">
        <v>1342</v>
      </c>
      <c r="G17" s="89"/>
    </row>
    <row r="18" spans="1:10" ht="14.25" customHeight="1">
      <c r="A18" s="83"/>
      <c r="B18" s="75"/>
      <c r="C18" s="75"/>
      <c r="D18" s="84">
        <f>SUM(D9:D17)</f>
        <v>464898</v>
      </c>
      <c r="E18" s="75"/>
      <c r="F18" s="84">
        <f>SUM(F9:F17)</f>
        <v>468369</v>
      </c>
      <c r="G18" s="75"/>
    </row>
    <row r="19" spans="1:10" ht="15">
      <c r="A19" s="324" t="s">
        <v>82</v>
      </c>
      <c r="B19" s="75"/>
      <c r="C19" s="75"/>
      <c r="D19" s="276"/>
      <c r="E19" s="75"/>
      <c r="F19" s="142"/>
      <c r="G19" s="75"/>
      <c r="H19" s="138"/>
    </row>
    <row r="20" spans="1:10" ht="15">
      <c r="A20" s="325" t="s">
        <v>83</v>
      </c>
      <c r="B20" s="78"/>
      <c r="C20" s="78">
        <v>21</v>
      </c>
      <c r="D20" s="195">
        <v>234380</v>
      </c>
      <c r="E20" s="78"/>
      <c r="F20" s="195">
        <v>218109</v>
      </c>
      <c r="G20" s="78"/>
    </row>
    <row r="21" spans="1:10" ht="15">
      <c r="A21" s="325" t="s">
        <v>84</v>
      </c>
      <c r="B21" s="78"/>
      <c r="C21" s="143">
        <v>22</v>
      </c>
      <c r="D21" s="195">
        <v>235741</v>
      </c>
      <c r="E21" s="143"/>
      <c r="F21" s="195">
        <v>231278</v>
      </c>
      <c r="G21" s="143"/>
    </row>
    <row r="22" spans="1:10" ht="15">
      <c r="A22" s="325" t="s">
        <v>85</v>
      </c>
      <c r="B22" s="78"/>
      <c r="C22" s="143">
        <v>23</v>
      </c>
      <c r="D22" s="195">
        <v>6489</v>
      </c>
      <c r="E22" s="143"/>
      <c r="F22" s="195">
        <v>4694</v>
      </c>
      <c r="G22" s="143"/>
      <c r="H22" s="81"/>
      <c r="J22" s="81"/>
    </row>
    <row r="23" spans="1:10" ht="15">
      <c r="A23" s="326" t="s">
        <v>86</v>
      </c>
      <c r="B23" s="78"/>
      <c r="C23" s="78">
        <v>24</v>
      </c>
      <c r="D23" s="195">
        <v>25876</v>
      </c>
      <c r="E23" s="78"/>
      <c r="F23" s="195">
        <v>24955</v>
      </c>
      <c r="G23" s="78"/>
    </row>
    <row r="24" spans="1:10" ht="15">
      <c r="A24" s="326" t="s">
        <v>87</v>
      </c>
      <c r="B24" s="78"/>
      <c r="C24" s="78">
        <v>25</v>
      </c>
      <c r="D24" s="195">
        <v>21633</v>
      </c>
      <c r="E24" s="78"/>
      <c r="F24" s="195">
        <v>33328</v>
      </c>
      <c r="G24" s="78"/>
    </row>
    <row r="25" spans="1:10" ht="14.25">
      <c r="A25" s="68"/>
      <c r="B25" s="75"/>
      <c r="C25" s="78"/>
      <c r="D25" s="84">
        <f>SUM(D20:D24)</f>
        <v>524119</v>
      </c>
      <c r="E25" s="78"/>
      <c r="F25" s="84">
        <f>SUM(F20:F24)</f>
        <v>512364</v>
      </c>
      <c r="G25" s="78"/>
    </row>
    <row r="26" spans="1:10" ht="6.75" customHeight="1">
      <c r="A26" s="68"/>
      <c r="B26" s="75"/>
      <c r="C26" s="78"/>
      <c r="D26" s="85"/>
      <c r="E26" s="78"/>
      <c r="F26" s="85"/>
      <c r="G26" s="78"/>
    </row>
    <row r="27" spans="1:10" ht="15" thickBot="1">
      <c r="A27" s="327" t="s">
        <v>88</v>
      </c>
      <c r="B27" s="75"/>
      <c r="C27" s="78"/>
      <c r="D27" s="87">
        <f>SUM(D25,D18)</f>
        <v>989017</v>
      </c>
      <c r="E27" s="78"/>
      <c r="F27" s="87">
        <f>SUM(F25,F18)</f>
        <v>980733</v>
      </c>
      <c r="G27" s="78"/>
      <c r="H27" s="139"/>
    </row>
    <row r="28" spans="1:10" ht="8.25" customHeight="1" thickTop="1">
      <c r="A28" s="68"/>
      <c r="B28" s="75"/>
      <c r="C28" s="75"/>
      <c r="D28" s="85"/>
      <c r="E28" s="75"/>
      <c r="F28" s="85"/>
      <c r="G28" s="75"/>
    </row>
    <row r="29" spans="1:10" ht="14.25">
      <c r="A29" s="327" t="s">
        <v>89</v>
      </c>
      <c r="B29" s="31"/>
      <c r="C29" s="31"/>
      <c r="D29" s="85"/>
      <c r="E29" s="31"/>
      <c r="F29" s="85"/>
      <c r="G29" s="31"/>
    </row>
    <row r="30" spans="1:10">
      <c r="A30" s="328" t="s">
        <v>90</v>
      </c>
      <c r="B30" s="31"/>
      <c r="C30" s="31"/>
      <c r="D30" s="88"/>
      <c r="E30" s="31"/>
      <c r="F30" s="88"/>
      <c r="G30" s="31"/>
    </row>
    <row r="31" spans="1:10" ht="15">
      <c r="A31" s="323" t="s">
        <v>91</v>
      </c>
      <c r="B31" s="89"/>
      <c r="C31" s="89"/>
      <c r="D31" s="195">
        <v>134798</v>
      </c>
      <c r="E31" s="89"/>
      <c r="F31" s="195">
        <v>134798</v>
      </c>
      <c r="G31" s="89"/>
    </row>
    <row r="32" spans="1:10" ht="15">
      <c r="A32" s="323" t="s">
        <v>92</v>
      </c>
      <c r="B32" s="89"/>
      <c r="C32" s="89"/>
      <c r="D32" s="195">
        <v>56453</v>
      </c>
      <c r="E32" s="89"/>
      <c r="F32" s="195">
        <v>53576</v>
      </c>
      <c r="G32" s="89"/>
      <c r="J32" s="296"/>
    </row>
    <row r="33" spans="1:10" ht="15">
      <c r="A33" s="323" t="s">
        <v>93</v>
      </c>
      <c r="B33" s="89"/>
      <c r="D33" s="195">
        <v>283653</v>
      </c>
      <c r="E33" s="89"/>
      <c r="F33" s="195">
        <v>281509</v>
      </c>
      <c r="G33" s="89"/>
      <c r="H33" s="141"/>
      <c r="J33" s="296"/>
    </row>
    <row r="34" spans="1:10" ht="14.25">
      <c r="A34" s="68"/>
      <c r="B34" s="75"/>
      <c r="C34" s="89">
        <v>26</v>
      </c>
      <c r="D34" s="90">
        <f>SUM(D31:D33)</f>
        <v>474904</v>
      </c>
      <c r="E34" s="78"/>
      <c r="F34" s="90">
        <f>SUM(F31:F33)</f>
        <v>469883</v>
      </c>
      <c r="G34" s="78"/>
    </row>
    <row r="35" spans="1:10" ht="9" customHeight="1">
      <c r="A35" s="68"/>
      <c r="B35" s="75"/>
      <c r="C35" s="78"/>
      <c r="D35" s="91"/>
      <c r="E35" s="78"/>
      <c r="F35" s="91"/>
      <c r="G35" s="78"/>
    </row>
    <row r="36" spans="1:10" ht="14.25">
      <c r="A36" s="329" t="s">
        <v>94</v>
      </c>
      <c r="B36" s="75"/>
      <c r="C36" s="78"/>
      <c r="D36" s="93">
        <v>31740</v>
      </c>
      <c r="E36" s="78"/>
      <c r="F36" s="93">
        <v>33227</v>
      </c>
      <c r="G36" s="78"/>
    </row>
    <row r="37" spans="1:10" ht="7.5" customHeight="1">
      <c r="A37" s="92"/>
      <c r="B37" s="75"/>
      <c r="C37" s="78"/>
      <c r="D37" s="91"/>
      <c r="E37" s="78"/>
      <c r="F37" s="91"/>
      <c r="G37" s="78"/>
    </row>
    <row r="38" spans="1:10" ht="14.25">
      <c r="A38" s="329" t="s">
        <v>95</v>
      </c>
      <c r="B38" s="75"/>
      <c r="C38" s="78">
        <v>26</v>
      </c>
      <c r="D38" s="93">
        <f>D36+D34</f>
        <v>506644</v>
      </c>
      <c r="E38" s="78"/>
      <c r="F38" s="93">
        <f>F36+F34</f>
        <v>503110</v>
      </c>
      <c r="G38" s="78"/>
    </row>
    <row r="39" spans="1:10" ht="9" customHeight="1">
      <c r="A39" s="324"/>
      <c r="B39" s="75"/>
      <c r="C39" s="78"/>
      <c r="D39" s="91"/>
      <c r="E39" s="78"/>
      <c r="F39" s="91"/>
      <c r="G39" s="78"/>
    </row>
    <row r="40" spans="1:10" ht="15">
      <c r="A40" s="94" t="s">
        <v>96</v>
      </c>
      <c r="B40" s="75"/>
      <c r="C40" s="75"/>
      <c r="D40" s="86"/>
      <c r="E40" s="75"/>
      <c r="F40" s="86"/>
      <c r="G40" s="75"/>
    </row>
    <row r="41" spans="1:10" ht="15">
      <c r="A41" s="329" t="s">
        <v>97</v>
      </c>
      <c r="B41" s="89"/>
      <c r="C41" s="89"/>
      <c r="D41" s="86"/>
      <c r="E41" s="89"/>
      <c r="F41" s="86"/>
      <c r="G41" s="89"/>
    </row>
    <row r="42" spans="1:10" ht="15">
      <c r="A42" s="77" t="s">
        <v>98</v>
      </c>
      <c r="B42" s="89"/>
      <c r="C42" s="89">
        <v>27</v>
      </c>
      <c r="D42" s="79">
        <v>46152</v>
      </c>
      <c r="E42" s="89"/>
      <c r="F42" s="79">
        <v>50526</v>
      </c>
      <c r="G42" s="89"/>
    </row>
    <row r="43" spans="1:10" ht="15">
      <c r="A43" s="80" t="s">
        <v>99</v>
      </c>
      <c r="B43" s="89"/>
      <c r="C43" s="89"/>
      <c r="D43" s="79">
        <v>13485</v>
      </c>
      <c r="E43" s="89"/>
      <c r="F43" s="79">
        <v>13704</v>
      </c>
      <c r="G43" s="89"/>
    </row>
    <row r="44" spans="1:10" ht="15">
      <c r="A44" s="80" t="s">
        <v>100</v>
      </c>
      <c r="B44" s="89"/>
      <c r="C44" s="89">
        <v>28</v>
      </c>
      <c r="D44" s="79">
        <v>5785</v>
      </c>
      <c r="E44" s="89"/>
      <c r="F44" s="79">
        <v>5458</v>
      </c>
      <c r="G44" s="89"/>
      <c r="H44" s="141"/>
    </row>
    <row r="45" spans="1:10" ht="15">
      <c r="A45" s="80" t="s">
        <v>101</v>
      </c>
      <c r="B45" s="89"/>
      <c r="C45" s="89">
        <v>29</v>
      </c>
      <c r="D45" s="79">
        <v>1701</v>
      </c>
      <c r="E45" s="89"/>
      <c r="F45" s="79">
        <v>1950</v>
      </c>
      <c r="G45" s="89"/>
    </row>
    <row r="46" spans="1:10" ht="15">
      <c r="A46" s="80" t="s">
        <v>102</v>
      </c>
      <c r="B46" s="89"/>
      <c r="C46" s="89">
        <v>30</v>
      </c>
      <c r="D46" s="79">
        <v>7897</v>
      </c>
      <c r="E46" s="89"/>
      <c r="F46" s="79">
        <v>8250</v>
      </c>
      <c r="G46" s="89"/>
    </row>
    <row r="47" spans="1:10" ht="15">
      <c r="A47" s="80" t="s">
        <v>103</v>
      </c>
      <c r="B47" s="89"/>
      <c r="C47" s="89"/>
      <c r="D47" s="79">
        <v>285</v>
      </c>
      <c r="E47" s="89"/>
      <c r="F47" s="79">
        <v>173</v>
      </c>
      <c r="G47" s="89"/>
    </row>
    <row r="48" spans="1:10" ht="15">
      <c r="A48" s="83"/>
      <c r="B48" s="75"/>
      <c r="C48" s="89"/>
      <c r="D48" s="277">
        <f>SUM(D42:D47)</f>
        <v>75305</v>
      </c>
      <c r="E48" s="89"/>
      <c r="F48" s="287">
        <f>SUM(F42:F47)</f>
        <v>80061</v>
      </c>
      <c r="G48" s="89"/>
      <c r="H48" s="95"/>
    </row>
    <row r="49" spans="1:9" ht="14.25" customHeight="1"/>
    <row r="50" spans="1:9" ht="15">
      <c r="A50" s="330" t="s">
        <v>104</v>
      </c>
      <c r="B50" s="96"/>
      <c r="C50" s="96"/>
      <c r="D50" s="97"/>
      <c r="E50" s="96"/>
      <c r="F50" s="97"/>
      <c r="G50" s="96"/>
    </row>
    <row r="51" spans="1:9" s="141" customFormat="1" ht="15">
      <c r="A51" s="331" t="s">
        <v>105</v>
      </c>
      <c r="B51" s="78"/>
      <c r="C51" s="78">
        <v>31</v>
      </c>
      <c r="D51" s="79">
        <v>211153</v>
      </c>
      <c r="E51" s="78"/>
      <c r="F51" s="79">
        <v>194165</v>
      </c>
      <c r="G51" s="78"/>
    </row>
    <row r="52" spans="1:9" ht="15">
      <c r="A52" s="331" t="s">
        <v>106</v>
      </c>
      <c r="B52" s="78"/>
      <c r="C52" s="78">
        <v>27</v>
      </c>
      <c r="D52" s="79">
        <v>14573</v>
      </c>
      <c r="E52" s="78"/>
      <c r="F52" s="79">
        <v>14478</v>
      </c>
      <c r="G52" s="78"/>
    </row>
    <row r="53" spans="1:9" ht="15">
      <c r="A53" s="331" t="s">
        <v>107</v>
      </c>
      <c r="B53" s="78"/>
      <c r="C53" s="78">
        <v>32</v>
      </c>
      <c r="D53" s="79">
        <v>115116</v>
      </c>
      <c r="E53" s="78"/>
      <c r="F53" s="79">
        <v>135168</v>
      </c>
      <c r="G53" s="78"/>
    </row>
    <row r="54" spans="1:9" ht="15">
      <c r="A54" s="331" t="s">
        <v>108</v>
      </c>
      <c r="B54" s="78"/>
      <c r="C54" s="78">
        <v>33</v>
      </c>
      <c r="D54" s="79">
        <v>8049</v>
      </c>
      <c r="E54" s="143"/>
      <c r="F54" s="79">
        <v>757</v>
      </c>
      <c r="G54" s="143"/>
      <c r="H54" s="81"/>
      <c r="I54" s="81"/>
    </row>
    <row r="55" spans="1:9" ht="15">
      <c r="A55" s="331" t="s">
        <v>109</v>
      </c>
      <c r="B55" s="78"/>
      <c r="C55" s="78">
        <v>34</v>
      </c>
      <c r="D55" s="79">
        <v>22589</v>
      </c>
      <c r="E55" s="78"/>
      <c r="F55" s="79">
        <v>19403</v>
      </c>
      <c r="G55" s="78"/>
    </row>
    <row r="56" spans="1:9" ht="15">
      <c r="A56" s="331" t="s">
        <v>110</v>
      </c>
      <c r="B56" s="78"/>
      <c r="C56" s="78">
        <v>35</v>
      </c>
      <c r="D56" s="79">
        <v>16207</v>
      </c>
      <c r="E56" s="78"/>
      <c r="F56" s="79">
        <v>12895</v>
      </c>
      <c r="G56" s="78"/>
      <c r="H56" s="81"/>
      <c r="I56" s="81"/>
    </row>
    <row r="57" spans="1:9" ht="15">
      <c r="A57" s="331" t="s">
        <v>111</v>
      </c>
      <c r="B57" s="78"/>
      <c r="C57" s="78">
        <v>36</v>
      </c>
      <c r="D57" s="79">
        <v>5404</v>
      </c>
      <c r="E57" s="78"/>
      <c r="F57" s="79">
        <v>7375</v>
      </c>
      <c r="G57" s="78"/>
    </row>
    <row r="58" spans="1:9" ht="15">
      <c r="A58" s="331" t="s">
        <v>112</v>
      </c>
      <c r="B58" s="78"/>
      <c r="C58" s="78">
        <v>37</v>
      </c>
      <c r="D58" s="79">
        <v>13977</v>
      </c>
      <c r="E58" s="78"/>
      <c r="F58" s="79">
        <v>13321</v>
      </c>
      <c r="G58" s="78"/>
    </row>
    <row r="59" spans="1:9" ht="14.25">
      <c r="A59" s="68"/>
      <c r="B59" s="75"/>
      <c r="C59" s="75"/>
      <c r="D59" s="90">
        <f>SUM(D51:D58)</f>
        <v>407068</v>
      </c>
      <c r="E59" s="75"/>
      <c r="F59" s="90">
        <f>SUM(F51:F58)</f>
        <v>397562</v>
      </c>
      <c r="G59" s="75"/>
      <c r="H59" s="95"/>
    </row>
    <row r="60" spans="1:9" ht="7.5" customHeight="1">
      <c r="A60" s="68"/>
      <c r="B60" s="75"/>
      <c r="C60" s="75"/>
      <c r="D60" s="91"/>
      <c r="E60" s="75"/>
      <c r="F60" s="91"/>
      <c r="G60" s="75"/>
    </row>
    <row r="61" spans="1:9" ht="14.25">
      <c r="A61" s="68" t="s">
        <v>113</v>
      </c>
      <c r="B61" s="75"/>
      <c r="C61" s="75"/>
      <c r="D61" s="93">
        <f>D48+D59</f>
        <v>482373</v>
      </c>
      <c r="E61" s="75"/>
      <c r="F61" s="93">
        <f>F48+F59</f>
        <v>477623</v>
      </c>
      <c r="G61" s="75"/>
      <c r="H61" s="95"/>
    </row>
    <row r="62" spans="1:9" ht="6.75" customHeight="1">
      <c r="A62" s="68"/>
      <c r="B62" s="75"/>
      <c r="C62" s="75"/>
      <c r="D62" s="91"/>
      <c r="E62" s="75"/>
      <c r="F62" s="91"/>
      <c r="G62" s="75"/>
    </row>
    <row r="63" spans="1:9" ht="15" thickBot="1">
      <c r="A63" s="94" t="s">
        <v>114</v>
      </c>
      <c r="B63" s="75"/>
      <c r="C63" s="75"/>
      <c r="D63" s="87">
        <f>D61+D38</f>
        <v>989017</v>
      </c>
      <c r="E63" s="75"/>
      <c r="F63" s="87">
        <f>F61+F38</f>
        <v>980733</v>
      </c>
      <c r="G63" s="75"/>
    </row>
    <row r="64" spans="1:9" ht="15.75" thickTop="1">
      <c r="A64" s="77"/>
      <c r="B64" s="78"/>
      <c r="C64" s="98"/>
      <c r="D64" s="147"/>
      <c r="E64" s="98"/>
      <c r="F64" s="147"/>
      <c r="G64" s="98"/>
    </row>
    <row r="65" spans="1:7" ht="15">
      <c r="A65" s="99" t="str">
        <f>+SCI!A52</f>
        <v>Приложения на страницах с 5 до 105 являются неотъемлемой частью финансового отчета.</v>
      </c>
      <c r="B65" s="78"/>
      <c r="C65" s="100"/>
      <c r="D65" s="101"/>
      <c r="E65" s="100"/>
      <c r="F65" s="101"/>
      <c r="G65" s="100"/>
    </row>
    <row r="66" spans="1:7" ht="15">
      <c r="A66" s="99"/>
      <c r="B66" s="78"/>
      <c r="C66" s="100"/>
      <c r="D66" s="102"/>
      <c r="E66" s="100"/>
      <c r="F66" s="102"/>
      <c r="G66" s="100"/>
    </row>
    <row r="67" spans="1:7" ht="17.25" customHeight="1">
      <c r="A67" s="61"/>
      <c r="B67" s="61"/>
      <c r="C67" s="61"/>
      <c r="D67" s="103"/>
      <c r="E67" s="61"/>
      <c r="F67" s="103"/>
      <c r="G67" s="61"/>
    </row>
    <row r="68" spans="1:7" ht="8.25" customHeight="1">
      <c r="A68" s="61"/>
      <c r="B68" s="61"/>
      <c r="C68" s="61"/>
      <c r="D68" s="103"/>
      <c r="E68" s="61"/>
      <c r="F68" s="103"/>
      <c r="G68" s="61"/>
    </row>
    <row r="69" spans="1:7" s="21" customFormat="1" ht="15">
      <c r="A69" s="57" t="s">
        <v>115</v>
      </c>
      <c r="B69" s="26"/>
      <c r="C69" s="26"/>
      <c r="D69" s="104"/>
      <c r="E69" s="26"/>
      <c r="F69" s="104"/>
      <c r="G69" s="26"/>
    </row>
    <row r="70" spans="1:7" s="21" customFormat="1" ht="15">
      <c r="A70" s="58" t="s">
        <v>21</v>
      </c>
      <c r="B70" s="26"/>
      <c r="C70" s="26"/>
      <c r="D70" s="104"/>
      <c r="E70" s="26"/>
      <c r="F70" s="104"/>
      <c r="G70" s="26"/>
    </row>
    <row r="71" spans="1:7" s="21" customFormat="1" ht="9" customHeight="1">
      <c r="A71" s="58"/>
      <c r="B71" s="26"/>
      <c r="C71" s="26"/>
      <c r="D71" s="104"/>
      <c r="E71" s="26"/>
      <c r="F71" s="104"/>
      <c r="G71" s="26"/>
    </row>
    <row r="72" spans="1:7" s="21" customFormat="1" ht="20.25" customHeight="1">
      <c r="A72" s="57" t="s">
        <v>25</v>
      </c>
      <c r="B72" s="26"/>
      <c r="C72" s="26"/>
      <c r="D72" s="104"/>
      <c r="E72" s="26"/>
      <c r="F72" s="104"/>
      <c r="G72" s="26"/>
    </row>
    <row r="73" spans="1:7" s="21" customFormat="1" ht="15">
      <c r="A73" s="58" t="s">
        <v>2</v>
      </c>
      <c r="B73" s="26"/>
      <c r="C73" s="26"/>
      <c r="D73" s="104"/>
      <c r="E73" s="26"/>
      <c r="F73" s="104"/>
      <c r="G73" s="26"/>
    </row>
    <row r="74" spans="1:7" s="21" customFormat="1" ht="15">
      <c r="A74" s="58"/>
      <c r="B74" s="26"/>
      <c r="C74" s="26"/>
      <c r="D74" s="104"/>
      <c r="E74" s="26"/>
      <c r="F74" s="104"/>
      <c r="G74" s="26"/>
    </row>
    <row r="75" spans="1:7" s="21" customFormat="1" ht="23.25" customHeight="1">
      <c r="A75" s="60" t="s">
        <v>69</v>
      </c>
      <c r="B75" s="26"/>
      <c r="C75" s="26"/>
      <c r="D75" s="104"/>
      <c r="E75" s="26"/>
      <c r="F75" s="104"/>
      <c r="G75" s="26"/>
    </row>
    <row r="76" spans="1:7" ht="15">
      <c r="A76" s="150" t="s">
        <v>12</v>
      </c>
    </row>
    <row r="77" spans="1:7" ht="15">
      <c r="A77" s="150"/>
    </row>
    <row r="78" spans="1:7" ht="15">
      <c r="A78" s="21"/>
    </row>
    <row r="79" spans="1:7" ht="15">
      <c r="A79" s="105"/>
    </row>
    <row r="80" spans="1:7" ht="15">
      <c r="A80" s="105"/>
    </row>
    <row r="81" spans="1:1" ht="15">
      <c r="A81" s="105"/>
    </row>
  </sheetData>
  <mergeCells count="4">
    <mergeCell ref="C4:C5"/>
    <mergeCell ref="F4:F5"/>
    <mergeCell ref="D4:D5"/>
    <mergeCell ref="A1:G1"/>
  </mergeCells>
  <pageMargins left="0.70866141732283472" right="0.70866141732283472" top="0.47244094488188981" bottom="0.47244094488188981" header="0.31496062992125984" footer="0.31496062992125984"/>
  <pageSetup paperSize="9" scale="72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7"/>
  <sheetViews>
    <sheetView view="pageBreakPreview" topLeftCell="A52" zoomScaleNormal="100" zoomScaleSheetLayoutView="100" workbookViewId="0">
      <selection activeCell="A65" sqref="A65:A70"/>
    </sheetView>
  </sheetViews>
  <sheetFormatPr defaultColWidth="2.5703125" defaultRowHeight="15.75"/>
  <cols>
    <col min="1" max="1" width="85.140625" style="126" customWidth="1"/>
    <col min="2" max="2" width="13.7109375" style="122" customWidth="1"/>
    <col min="3" max="3" width="13.5703125" style="122" customWidth="1"/>
    <col min="4" max="4" width="2.28515625" style="122" customWidth="1"/>
    <col min="5" max="5" width="13.5703125" style="122" customWidth="1"/>
    <col min="6" max="6" width="8.7109375" style="119" bestFit="1" customWidth="1"/>
    <col min="7" max="29" width="11.5703125" style="109" customWidth="1"/>
    <col min="30" max="16384" width="2.5703125" style="109"/>
  </cols>
  <sheetData>
    <row r="1" spans="1:7" s="106" customFormat="1" ht="15">
      <c r="A1" s="303" t="s">
        <v>36</v>
      </c>
      <c r="B1" s="304"/>
      <c r="C1" s="304"/>
      <c r="D1" s="304"/>
      <c r="E1" s="304"/>
      <c r="F1" s="304"/>
      <c r="G1" s="304"/>
    </row>
    <row r="2" spans="1:7" s="107" customFormat="1" ht="15">
      <c r="A2" s="313" t="s">
        <v>120</v>
      </c>
      <c r="B2" s="332"/>
      <c r="C2" s="332"/>
      <c r="D2" s="332"/>
      <c r="E2" s="332"/>
      <c r="F2" s="158"/>
    </row>
    <row r="3" spans="1:7" s="107" customFormat="1" ht="15">
      <c r="A3" s="68" t="s">
        <v>121</v>
      </c>
      <c r="B3" s="159"/>
      <c r="C3" s="159"/>
      <c r="D3" s="159"/>
      <c r="E3" s="159"/>
      <c r="F3" s="159"/>
    </row>
    <row r="4" spans="1:7">
      <c r="B4" s="161" t="s">
        <v>9</v>
      </c>
      <c r="C4" s="160">
        <v>2018</v>
      </c>
      <c r="D4" s="161"/>
      <c r="E4" s="160">
        <v>2017</v>
      </c>
      <c r="F4" s="108"/>
    </row>
    <row r="5" spans="1:7" ht="14.25" customHeight="1">
      <c r="A5" s="162"/>
      <c r="B5" s="110"/>
      <c r="C5" s="163" t="s">
        <v>11</v>
      </c>
      <c r="D5" s="110"/>
      <c r="E5" s="163" t="s">
        <v>11</v>
      </c>
      <c r="F5" s="108"/>
    </row>
    <row r="6" spans="1:7" ht="20.25">
      <c r="A6" s="162"/>
      <c r="B6" s="110"/>
      <c r="C6" s="111"/>
      <c r="D6" s="110"/>
      <c r="E6" s="111"/>
      <c r="F6" s="108"/>
    </row>
    <row r="7" spans="1:7" ht="15">
      <c r="A7" s="164" t="s">
        <v>122</v>
      </c>
      <c r="B7" s="112"/>
      <c r="C7" s="118"/>
      <c r="D7" s="112"/>
      <c r="E7" s="118"/>
      <c r="F7" s="165"/>
    </row>
    <row r="8" spans="1:7" ht="15">
      <c r="A8" s="166" t="s">
        <v>123</v>
      </c>
      <c r="B8" s="157"/>
      <c r="C8" s="132">
        <v>583142</v>
      </c>
      <c r="D8" s="112"/>
      <c r="E8" s="132">
        <v>472427</v>
      </c>
      <c r="F8" s="132"/>
      <c r="G8" s="113"/>
    </row>
    <row r="9" spans="1:7" ht="15">
      <c r="A9" s="166" t="s">
        <v>124</v>
      </c>
      <c r="B9" s="157"/>
      <c r="C9" s="132">
        <v>-570681</v>
      </c>
      <c r="D9" s="112"/>
      <c r="E9" s="132">
        <v>-438526</v>
      </c>
      <c r="F9" s="132"/>
      <c r="G9" s="113"/>
    </row>
    <row r="10" spans="1:7" ht="15">
      <c r="A10" s="166" t="s">
        <v>125</v>
      </c>
      <c r="B10" s="157"/>
      <c r="C10" s="132">
        <v>-54202</v>
      </c>
      <c r="D10" s="112"/>
      <c r="E10" s="132">
        <v>-44410</v>
      </c>
      <c r="F10" s="132"/>
      <c r="G10" s="113"/>
    </row>
    <row r="11" spans="1:7" s="114" customFormat="1" ht="15">
      <c r="A11" s="166" t="s">
        <v>126</v>
      </c>
      <c r="B11" s="157"/>
      <c r="C11" s="132">
        <v>-33362</v>
      </c>
      <c r="D11" s="112"/>
      <c r="E11" s="132">
        <v>-32487</v>
      </c>
      <c r="F11" s="132"/>
      <c r="G11" s="113"/>
    </row>
    <row r="12" spans="1:7" s="114" customFormat="1" ht="15">
      <c r="A12" s="166" t="s">
        <v>127</v>
      </c>
      <c r="B12" s="157"/>
      <c r="C12" s="132">
        <v>5188</v>
      </c>
      <c r="D12" s="112"/>
      <c r="E12" s="132">
        <v>3272</v>
      </c>
      <c r="F12" s="132"/>
      <c r="G12" s="113"/>
    </row>
    <row r="13" spans="1:7" s="114" customFormat="1" ht="15">
      <c r="A13" s="166" t="s">
        <v>128</v>
      </c>
      <c r="B13" s="157"/>
      <c r="C13" s="132">
        <v>-5315</v>
      </c>
      <c r="D13" s="112"/>
      <c r="E13" s="132">
        <v>-2841</v>
      </c>
      <c r="F13" s="132"/>
      <c r="G13" s="113"/>
    </row>
    <row r="14" spans="1:7" s="114" customFormat="1" ht="15">
      <c r="A14" s="166" t="s">
        <v>133</v>
      </c>
      <c r="B14" s="157"/>
      <c r="C14" s="132">
        <v>47</v>
      </c>
      <c r="D14" s="112"/>
      <c r="E14" s="132">
        <v>11</v>
      </c>
      <c r="F14" s="132"/>
      <c r="G14" s="113"/>
    </row>
    <row r="15" spans="1:7" s="114" customFormat="1" ht="15">
      <c r="A15" s="166" t="s">
        <v>129</v>
      </c>
      <c r="B15" s="157"/>
      <c r="C15" s="132">
        <v>-2272</v>
      </c>
      <c r="D15" s="112"/>
      <c r="E15" s="167">
        <v>-2992</v>
      </c>
      <c r="F15" s="132"/>
      <c r="G15" s="113"/>
    </row>
    <row r="16" spans="1:7" s="114" customFormat="1" ht="15">
      <c r="A16" s="166" t="s">
        <v>130</v>
      </c>
      <c r="B16" s="157"/>
      <c r="C16" s="132">
        <v>-463</v>
      </c>
      <c r="D16" s="112"/>
      <c r="E16" s="132">
        <v>-398</v>
      </c>
      <c r="F16" s="132"/>
      <c r="G16" s="113"/>
    </row>
    <row r="17" spans="1:10" ht="15">
      <c r="A17" s="166" t="s">
        <v>131</v>
      </c>
      <c r="B17" s="157"/>
      <c r="C17" s="132">
        <v>-588</v>
      </c>
      <c r="D17" s="112"/>
      <c r="E17" s="132">
        <v>-1388</v>
      </c>
      <c r="F17" s="132"/>
      <c r="G17" s="113"/>
      <c r="H17" s="168"/>
      <c r="I17" s="168"/>
      <c r="J17" s="168"/>
    </row>
    <row r="18" spans="1:10" s="114" customFormat="1" ht="15">
      <c r="A18" s="164" t="s">
        <v>132</v>
      </c>
      <c r="B18" s="112"/>
      <c r="C18" s="115">
        <f>SUM(C8:C17)</f>
        <v>-78506</v>
      </c>
      <c r="D18" s="112"/>
      <c r="E18" s="115">
        <f>SUM(E8:E17)</f>
        <v>-47332</v>
      </c>
      <c r="F18" s="169"/>
    </row>
    <row r="19" spans="1:10" s="114" customFormat="1" ht="15">
      <c r="A19" s="164"/>
      <c r="B19" s="112"/>
      <c r="C19" s="118"/>
      <c r="D19" s="112"/>
      <c r="E19" s="118"/>
      <c r="F19" s="165"/>
    </row>
    <row r="20" spans="1:10" s="114" customFormat="1" ht="15">
      <c r="A20" s="170" t="s">
        <v>134</v>
      </c>
      <c r="B20" s="112"/>
      <c r="C20" s="118"/>
      <c r="D20" s="112"/>
      <c r="E20" s="118"/>
      <c r="F20" s="165"/>
    </row>
    <row r="21" spans="1:10" ht="15">
      <c r="A21" s="166" t="s">
        <v>135</v>
      </c>
      <c r="B21" s="157"/>
      <c r="C21" s="132">
        <v>-7831</v>
      </c>
      <c r="D21" s="112"/>
      <c r="E21" s="132">
        <v>-7336</v>
      </c>
      <c r="F21" s="169"/>
      <c r="G21" s="113"/>
    </row>
    <row r="22" spans="1:10" ht="15">
      <c r="A22" s="171" t="s">
        <v>136</v>
      </c>
      <c r="B22" s="196"/>
      <c r="C22" s="132">
        <v>387</v>
      </c>
      <c r="D22" s="112"/>
      <c r="E22" s="132">
        <v>660</v>
      </c>
      <c r="F22" s="169"/>
      <c r="G22" s="113"/>
    </row>
    <row r="23" spans="1:10" ht="15">
      <c r="A23" s="166" t="s">
        <v>137</v>
      </c>
      <c r="B23" s="157"/>
      <c r="C23" s="132">
        <v>-529</v>
      </c>
      <c r="D23" s="112"/>
      <c r="E23" s="132">
        <v>-1653</v>
      </c>
      <c r="F23" s="169"/>
      <c r="G23" s="113"/>
    </row>
    <row r="24" spans="1:10" ht="15" hidden="1" customHeight="1">
      <c r="A24" s="279" t="s">
        <v>148</v>
      </c>
      <c r="B24" s="157"/>
      <c r="C24" s="132">
        <v>0</v>
      </c>
      <c r="D24" s="112"/>
      <c r="E24" s="132">
        <f>'[1]CF 2016'!$CC$32-15</f>
        <v>0</v>
      </c>
      <c r="F24" s="169"/>
      <c r="G24" s="113"/>
    </row>
    <row r="25" spans="1:10" ht="15">
      <c r="A25" s="279" t="s">
        <v>138</v>
      </c>
      <c r="B25" s="157"/>
      <c r="C25" s="132">
        <v>0</v>
      </c>
      <c r="D25" s="112"/>
      <c r="E25" s="132">
        <v>30</v>
      </c>
      <c r="F25" s="169"/>
      <c r="G25" s="113"/>
    </row>
    <row r="26" spans="1:10" ht="15">
      <c r="A26" s="166" t="s">
        <v>139</v>
      </c>
      <c r="B26" s="157"/>
      <c r="C26" s="132">
        <v>-901</v>
      </c>
      <c r="D26" s="112"/>
      <c r="E26" s="132">
        <v>-104</v>
      </c>
      <c r="F26" s="169"/>
      <c r="G26" s="113"/>
    </row>
    <row r="27" spans="1:10" ht="15">
      <c r="A27" s="166" t="s">
        <v>149</v>
      </c>
      <c r="B27" s="157"/>
      <c r="C27" s="132">
        <v>751</v>
      </c>
      <c r="D27" s="112"/>
      <c r="E27" s="132">
        <v>457</v>
      </c>
      <c r="F27" s="169"/>
      <c r="G27" s="113"/>
    </row>
    <row r="28" spans="1:10" ht="15">
      <c r="A28" s="166" t="s">
        <v>150</v>
      </c>
      <c r="B28" s="157"/>
      <c r="C28" s="132">
        <v>2</v>
      </c>
      <c r="D28" s="112"/>
      <c r="E28" s="132">
        <v>0</v>
      </c>
      <c r="F28" s="169"/>
      <c r="G28" s="113"/>
    </row>
    <row r="29" spans="1:10" ht="15">
      <c r="A29" s="166" t="s">
        <v>140</v>
      </c>
      <c r="B29" s="157"/>
      <c r="C29" s="132">
        <v>0</v>
      </c>
      <c r="D29" s="112"/>
      <c r="E29" s="132">
        <v>-2664</v>
      </c>
      <c r="F29" s="169"/>
      <c r="G29" s="113"/>
    </row>
    <row r="30" spans="1:10" ht="19.5" customHeight="1">
      <c r="A30" s="166" t="s">
        <v>151</v>
      </c>
      <c r="B30" s="172"/>
      <c r="C30" s="167">
        <v>-92</v>
      </c>
      <c r="D30" s="172"/>
      <c r="E30" s="132">
        <v>-1920</v>
      </c>
      <c r="F30" s="169"/>
      <c r="G30" s="113"/>
    </row>
    <row r="31" spans="1:10" ht="18.75" customHeight="1">
      <c r="A31" s="166" t="s">
        <v>151</v>
      </c>
      <c r="B31" s="172"/>
      <c r="C31" s="167">
        <v>3</v>
      </c>
      <c r="D31" s="172"/>
      <c r="E31" s="132">
        <v>3495</v>
      </c>
      <c r="F31" s="169"/>
      <c r="G31" s="113"/>
    </row>
    <row r="32" spans="1:10" ht="15">
      <c r="A32" s="166" t="s">
        <v>141</v>
      </c>
      <c r="B32" s="172"/>
      <c r="C32" s="167">
        <v>-901</v>
      </c>
      <c r="D32" s="172"/>
      <c r="E32" s="132">
        <v>-3118</v>
      </c>
      <c r="F32" s="169"/>
      <c r="G32" s="113"/>
    </row>
    <row r="33" spans="1:7" ht="15">
      <c r="A33" s="171" t="s">
        <v>142</v>
      </c>
      <c r="B33" s="157"/>
      <c r="C33" s="132">
        <v>-18985</v>
      </c>
      <c r="D33" s="112"/>
      <c r="E33" s="132">
        <v>-39130</v>
      </c>
      <c r="F33" s="169"/>
      <c r="G33" s="113"/>
    </row>
    <row r="34" spans="1:7" ht="15">
      <c r="A34" s="166" t="s">
        <v>143</v>
      </c>
      <c r="B34" s="157"/>
      <c r="C34" s="132">
        <v>15799</v>
      </c>
      <c r="D34" s="112"/>
      <c r="E34" s="132">
        <v>4012</v>
      </c>
      <c r="F34" s="169"/>
      <c r="G34" s="113"/>
    </row>
    <row r="35" spans="1:7" ht="15">
      <c r="A35" s="171" t="s">
        <v>144</v>
      </c>
      <c r="B35" s="157"/>
      <c r="C35" s="132">
        <v>-1019</v>
      </c>
      <c r="D35" s="112"/>
      <c r="E35" s="132">
        <v>-1608</v>
      </c>
      <c r="F35" s="169"/>
      <c r="G35" s="113"/>
    </row>
    <row r="36" spans="1:7" ht="15">
      <c r="A36" s="166" t="s">
        <v>145</v>
      </c>
      <c r="B36" s="157"/>
      <c r="C36" s="155">
        <v>295</v>
      </c>
      <c r="D36" s="112"/>
      <c r="E36" s="286">
        <v>48</v>
      </c>
      <c r="F36" s="169"/>
      <c r="G36" s="113"/>
    </row>
    <row r="37" spans="1:7" ht="15">
      <c r="A37" s="166" t="s">
        <v>146</v>
      </c>
      <c r="B37" s="157"/>
      <c r="C37" s="132">
        <v>649</v>
      </c>
      <c r="D37" s="112"/>
      <c r="E37" s="132">
        <v>346</v>
      </c>
      <c r="F37" s="169"/>
      <c r="G37" s="113"/>
    </row>
    <row r="38" spans="1:7" ht="15">
      <c r="A38" s="279" t="s">
        <v>131</v>
      </c>
      <c r="B38" s="157"/>
      <c r="C38" s="132">
        <v>-11</v>
      </c>
      <c r="D38" s="112"/>
      <c r="E38" s="132">
        <v>-80</v>
      </c>
      <c r="F38" s="169"/>
      <c r="G38" s="113"/>
    </row>
    <row r="39" spans="1:7" ht="15">
      <c r="A39" s="164" t="s">
        <v>147</v>
      </c>
      <c r="B39" s="173"/>
      <c r="C39" s="115">
        <f>SUM(C21:C38)</f>
        <v>-12383</v>
      </c>
      <c r="D39" s="112"/>
      <c r="E39" s="115">
        <f>SUM(E21:E38)</f>
        <v>-48565</v>
      </c>
      <c r="F39" s="174"/>
    </row>
    <row r="40" spans="1:7" ht="15">
      <c r="A40" s="166"/>
      <c r="B40" s="112"/>
      <c r="C40" s="118"/>
      <c r="D40" s="112"/>
      <c r="E40" s="118"/>
      <c r="F40" s="165"/>
    </row>
    <row r="41" spans="1:7" ht="15">
      <c r="A41" s="170" t="s">
        <v>152</v>
      </c>
      <c r="B41" s="112"/>
      <c r="C41" s="175"/>
      <c r="D41" s="112"/>
      <c r="E41" s="175"/>
      <c r="F41" s="174"/>
    </row>
    <row r="42" spans="1:7" ht="15">
      <c r="A42" s="176" t="s">
        <v>153</v>
      </c>
      <c r="B42" s="157"/>
      <c r="C42" s="132">
        <v>36333</v>
      </c>
      <c r="D42" s="112"/>
      <c r="E42" s="132">
        <v>32930</v>
      </c>
      <c r="F42" s="169"/>
      <c r="G42" s="113"/>
    </row>
    <row r="43" spans="1:7" ht="15">
      <c r="A43" s="176" t="s">
        <v>154</v>
      </c>
      <c r="B43" s="157"/>
      <c r="C43" s="132">
        <v>-19353</v>
      </c>
      <c r="D43" s="112"/>
      <c r="E43" s="132">
        <v>-4247</v>
      </c>
      <c r="F43" s="169"/>
      <c r="G43" s="113"/>
    </row>
    <row r="44" spans="1:7" ht="15">
      <c r="A44" s="176" t="s">
        <v>155</v>
      </c>
      <c r="B44" s="157"/>
      <c r="C44" s="132">
        <v>2943</v>
      </c>
      <c r="D44" s="112"/>
      <c r="E44" s="132">
        <v>383</v>
      </c>
      <c r="F44" s="169"/>
      <c r="G44" s="113"/>
    </row>
    <row r="45" spans="1:7" ht="15">
      <c r="A45" s="176" t="s">
        <v>156</v>
      </c>
      <c r="B45" s="157"/>
      <c r="C45" s="132">
        <v>-7314</v>
      </c>
      <c r="D45" s="112"/>
      <c r="E45" s="132">
        <v>-4767</v>
      </c>
      <c r="F45" s="169"/>
      <c r="G45" s="113"/>
    </row>
    <row r="46" spans="1:7" ht="15">
      <c r="A46" s="166" t="s">
        <v>157</v>
      </c>
      <c r="B46" s="112"/>
      <c r="C46" s="132">
        <v>-149</v>
      </c>
      <c r="D46" s="112"/>
      <c r="E46" s="132">
        <v>-147</v>
      </c>
      <c r="F46" s="169"/>
      <c r="G46" s="113"/>
    </row>
    <row r="47" spans="1:7" ht="15">
      <c r="A47" s="166" t="s">
        <v>158</v>
      </c>
      <c r="B47" s="112"/>
      <c r="C47" s="132">
        <v>78550</v>
      </c>
      <c r="D47" s="112"/>
      <c r="E47" s="132">
        <v>67769</v>
      </c>
      <c r="F47" s="169"/>
      <c r="G47" s="113"/>
    </row>
    <row r="48" spans="1:7" ht="15">
      <c r="A48" s="293" t="s">
        <v>159</v>
      </c>
      <c r="B48" s="157"/>
      <c r="C48" s="132">
        <v>-146</v>
      </c>
      <c r="D48" s="112"/>
      <c r="E48" s="132">
        <v>-175</v>
      </c>
      <c r="F48" s="169"/>
      <c r="G48" s="113"/>
    </row>
    <row r="49" spans="1:11" ht="16.5" customHeight="1">
      <c r="A49" s="166" t="s">
        <v>160</v>
      </c>
      <c r="B49" s="157"/>
      <c r="C49" s="167">
        <v>-1286</v>
      </c>
      <c r="D49" s="112"/>
      <c r="E49" s="167">
        <v>-1211</v>
      </c>
      <c r="F49" s="169"/>
      <c r="G49" s="113"/>
    </row>
    <row r="50" spans="1:11" s="114" customFormat="1" ht="15">
      <c r="A50" s="166" t="s">
        <v>161</v>
      </c>
      <c r="B50" s="157"/>
      <c r="C50" s="132">
        <v>-762</v>
      </c>
      <c r="D50" s="112"/>
      <c r="E50" s="132">
        <v>-854</v>
      </c>
      <c r="F50" s="169"/>
      <c r="G50" s="113"/>
    </row>
    <row r="51" spans="1:11" s="114" customFormat="1" ht="15">
      <c r="A51" s="294" t="s">
        <v>162</v>
      </c>
      <c r="B51" s="157"/>
      <c r="C51" s="132">
        <v>206</v>
      </c>
      <c r="D51" s="112"/>
      <c r="E51" s="132">
        <v>265</v>
      </c>
      <c r="F51" s="169"/>
      <c r="G51" s="113"/>
    </row>
    <row r="52" spans="1:11" ht="15">
      <c r="A52" s="166" t="s">
        <v>163</v>
      </c>
      <c r="B52" s="157"/>
      <c r="C52" s="132">
        <v>-457</v>
      </c>
      <c r="D52" s="112"/>
      <c r="E52" s="132">
        <v>717</v>
      </c>
      <c r="F52" s="169"/>
      <c r="G52" s="113"/>
    </row>
    <row r="53" spans="1:11" ht="15">
      <c r="A53" s="177" t="s">
        <v>164</v>
      </c>
      <c r="B53" s="157"/>
      <c r="C53" s="132">
        <v>-10</v>
      </c>
      <c r="D53" s="112"/>
      <c r="E53" s="132">
        <v>-8</v>
      </c>
      <c r="F53" s="169"/>
      <c r="G53" s="113"/>
    </row>
    <row r="54" spans="1:11" ht="15">
      <c r="A54" s="178" t="s">
        <v>165</v>
      </c>
      <c r="B54" s="112"/>
      <c r="C54" s="115">
        <f>SUM(C42:C53)</f>
        <v>88555</v>
      </c>
      <c r="D54" s="112"/>
      <c r="E54" s="115">
        <f>SUM(E42:E53)</f>
        <v>90655</v>
      </c>
      <c r="F54" s="179"/>
      <c r="I54" s="113"/>
      <c r="K54" s="113"/>
    </row>
    <row r="55" spans="1:11" ht="7.5" customHeight="1">
      <c r="A55" s="178"/>
      <c r="B55" s="112"/>
      <c r="C55" s="140"/>
      <c r="D55" s="112"/>
      <c r="E55" s="140"/>
      <c r="F55" s="179"/>
      <c r="I55" s="113"/>
      <c r="K55" s="113"/>
    </row>
    <row r="56" spans="1:11" s="114" customFormat="1" ht="27.75" customHeight="1">
      <c r="A56" s="333" t="s">
        <v>166</v>
      </c>
      <c r="B56" s="112"/>
      <c r="C56" s="116">
        <f>C18+C39+C54</f>
        <v>-2334</v>
      </c>
      <c r="D56" s="112"/>
      <c r="E56" s="116">
        <f>E18+E39+E54</f>
        <v>-5242</v>
      </c>
      <c r="F56" s="179"/>
      <c r="G56" s="180"/>
      <c r="I56" s="113"/>
      <c r="K56" s="113"/>
    </row>
    <row r="57" spans="1:11" s="114" customFormat="1" ht="9.75" customHeight="1">
      <c r="A57" s="177"/>
      <c r="B57" s="112"/>
      <c r="C57" s="118"/>
      <c r="D57" s="112"/>
      <c r="E57" s="118"/>
      <c r="F57" s="179"/>
      <c r="I57" s="113"/>
      <c r="K57" s="113"/>
    </row>
    <row r="58" spans="1:11" ht="15">
      <c r="A58" s="334" t="s">
        <v>167</v>
      </c>
      <c r="B58" s="112"/>
      <c r="C58" s="132">
        <v>22614</v>
      </c>
      <c r="D58" s="112"/>
      <c r="E58" s="132">
        <v>22339</v>
      </c>
      <c r="F58" s="179"/>
      <c r="I58" s="113"/>
      <c r="K58" s="113"/>
    </row>
    <row r="59" spans="1:11" ht="9" customHeight="1">
      <c r="A59" s="177"/>
      <c r="B59" s="112"/>
      <c r="C59" s="181"/>
      <c r="D59" s="112"/>
      <c r="E59" s="181"/>
      <c r="F59" s="179"/>
      <c r="I59" s="113"/>
      <c r="K59" s="113"/>
    </row>
    <row r="60" spans="1:11" thickBot="1">
      <c r="A60" s="283" t="s">
        <v>119</v>
      </c>
      <c r="B60" s="112">
        <f>+SFP!C24</f>
        <v>25</v>
      </c>
      <c r="C60" s="117">
        <f>C58+C56</f>
        <v>20280</v>
      </c>
      <c r="D60" s="112"/>
      <c r="E60" s="117">
        <f>E58+E56</f>
        <v>17097</v>
      </c>
      <c r="F60" s="179"/>
      <c r="I60" s="113"/>
      <c r="K60" s="113"/>
    </row>
    <row r="61" spans="1:11" ht="16.5" thickTop="1">
      <c r="A61" s="156"/>
      <c r="B61" s="112"/>
      <c r="C61" s="188"/>
      <c r="D61" s="112"/>
      <c r="E61" s="188"/>
    </row>
    <row r="62" spans="1:11" ht="15">
      <c r="A62" s="295" t="str">
        <f>+SCI!A52</f>
        <v>Приложения на страницах с 5 до 105 являются неотъемлемой частью финансового отчета.</v>
      </c>
      <c r="B62" s="112"/>
      <c r="C62" s="157"/>
      <c r="D62" s="112"/>
      <c r="E62" s="112"/>
    </row>
    <row r="63" spans="1:11" ht="15">
      <c r="A63" s="182"/>
      <c r="B63" s="112"/>
      <c r="C63" s="157"/>
      <c r="D63" s="112"/>
      <c r="E63" s="112"/>
    </row>
    <row r="64" spans="1:11" ht="15">
      <c r="A64" s="182"/>
      <c r="B64" s="112"/>
      <c r="C64" s="157"/>
      <c r="D64" s="112"/>
      <c r="E64" s="112"/>
    </row>
    <row r="65" spans="1:6" ht="15">
      <c r="A65" s="183" t="s">
        <v>115</v>
      </c>
      <c r="B65" s="120"/>
      <c r="C65" s="120"/>
      <c r="D65" s="120"/>
      <c r="E65" s="120"/>
    </row>
    <row r="66" spans="1:6" ht="15">
      <c r="A66" s="124" t="s">
        <v>168</v>
      </c>
      <c r="B66" s="120"/>
      <c r="C66" s="120"/>
      <c r="D66" s="120"/>
      <c r="E66" s="120"/>
    </row>
    <row r="67" spans="1:6" ht="15">
      <c r="A67" s="123" t="s">
        <v>169</v>
      </c>
      <c r="B67" s="120"/>
      <c r="C67" s="120"/>
      <c r="D67" s="120"/>
      <c r="E67" s="120"/>
    </row>
    <row r="68" spans="1:6" ht="15">
      <c r="A68" s="121" t="s">
        <v>2</v>
      </c>
      <c r="B68" s="120"/>
      <c r="C68" s="120"/>
      <c r="D68" s="120"/>
      <c r="E68" s="120"/>
    </row>
    <row r="69" spans="1:6" ht="15">
      <c r="A69" s="335" t="s">
        <v>69</v>
      </c>
      <c r="B69" s="120"/>
      <c r="C69" s="120"/>
      <c r="D69" s="120"/>
      <c r="E69" s="120"/>
    </row>
    <row r="70" spans="1:6" ht="15">
      <c r="A70" s="121" t="s">
        <v>12</v>
      </c>
      <c r="B70" s="120"/>
      <c r="C70" s="120"/>
      <c r="D70" s="120"/>
      <c r="E70" s="120"/>
    </row>
    <row r="71" spans="1:6" ht="15">
      <c r="A71" s="184"/>
      <c r="B71" s="185"/>
      <c r="C71" s="185"/>
      <c r="D71" s="185"/>
      <c r="E71" s="185"/>
      <c r="F71" s="186"/>
    </row>
    <row r="72" spans="1:6" ht="15">
      <c r="A72" s="187"/>
    </row>
    <row r="73" spans="1:6" ht="15">
      <c r="A73" s="168"/>
    </row>
    <row r="74" spans="1:6" ht="15">
      <c r="A74" s="123"/>
    </row>
    <row r="75" spans="1:6" ht="15">
      <c r="A75" s="124"/>
    </row>
    <row r="76" spans="1:6" ht="15">
      <c r="A76" s="125"/>
    </row>
    <row r="77" spans="1:6" ht="15">
      <c r="A77" s="125"/>
    </row>
  </sheetData>
  <mergeCells count="2">
    <mergeCell ref="A1:G1"/>
    <mergeCell ref="A2:E2"/>
  </mergeCells>
  <pageMargins left="0.70866141732283472" right="0.70866141732283472" top="0.35433070866141736" bottom="0.43307086614173229" header="0.27559055118110237" footer="0.31496062992125984"/>
  <pageSetup paperSize="9" scale="69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79"/>
  <sheetViews>
    <sheetView view="pageBreakPreview" zoomScale="69" zoomScaleNormal="55" zoomScaleSheetLayoutView="69" workbookViewId="0">
      <selection activeCell="A37" sqref="A37"/>
    </sheetView>
  </sheetViews>
  <sheetFormatPr defaultColWidth="9.140625" defaultRowHeight="16.5"/>
  <cols>
    <col min="1" max="1" width="88.7109375" style="220" customWidth="1"/>
    <col min="2" max="2" width="11.5703125" style="205" customWidth="1"/>
    <col min="3" max="3" width="13.85546875" style="205" customWidth="1"/>
    <col min="4" max="4" width="1" style="205" customWidth="1"/>
    <col min="5" max="5" width="13.42578125" style="205" customWidth="1"/>
    <col min="6" max="6" width="0.85546875" style="205" customWidth="1"/>
    <col min="7" max="7" width="13.5703125" style="205" customWidth="1"/>
    <col min="8" max="8" width="1" style="205" customWidth="1"/>
    <col min="9" max="9" width="15.85546875" style="205" customWidth="1"/>
    <col min="10" max="10" width="1" style="205" customWidth="1"/>
    <col min="11" max="11" width="17.5703125" style="205" customWidth="1"/>
    <col min="12" max="12" width="0.5703125" style="205" customWidth="1"/>
    <col min="13" max="13" width="20.28515625" style="205" customWidth="1"/>
    <col min="14" max="14" width="0.85546875" style="205" customWidth="1"/>
    <col min="15" max="15" width="19.7109375" style="205" customWidth="1"/>
    <col min="16" max="16" width="1.42578125" style="205" customWidth="1"/>
    <col min="17" max="17" width="13.7109375" style="205" customWidth="1"/>
    <col min="18" max="18" width="2.42578125" style="205" customWidth="1"/>
    <col min="19" max="19" width="20.42578125" style="223" customWidth="1"/>
    <col min="20" max="20" width="1.42578125" style="205" customWidth="1"/>
    <col min="21" max="21" width="18.85546875" style="205" customWidth="1"/>
    <col min="22" max="22" width="11.7109375" style="127" bestFit="1" customWidth="1"/>
    <col min="23" max="23" width="10.85546875" style="127" customWidth="1"/>
    <col min="24" max="25" width="9.85546875" style="127" bestFit="1" customWidth="1"/>
    <col min="26" max="16384" width="9.140625" style="127"/>
  </cols>
  <sheetData>
    <row r="1" spans="1:22" ht="18" customHeight="1">
      <c r="A1" s="303" t="s">
        <v>36</v>
      </c>
      <c r="B1" s="304"/>
      <c r="C1" s="304"/>
      <c r="D1" s="304"/>
      <c r="E1" s="304"/>
      <c r="F1" s="304"/>
      <c r="G1" s="304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221"/>
      <c r="S1" s="222"/>
      <c r="T1" s="221"/>
      <c r="U1" s="221"/>
    </row>
    <row r="2" spans="1:22" ht="18" customHeight="1">
      <c r="A2" s="313" t="s">
        <v>170</v>
      </c>
      <c r="B2" s="313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</row>
    <row r="3" spans="1:22" ht="18" customHeight="1">
      <c r="A3" s="68" t="s">
        <v>171</v>
      </c>
      <c r="B3" s="199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U3" s="225"/>
    </row>
    <row r="4" spans="1:22" ht="43.9" customHeight="1">
      <c r="A4" s="206"/>
      <c r="B4" s="226"/>
      <c r="C4" s="315" t="s">
        <v>210</v>
      </c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226"/>
      <c r="S4" s="352" t="s">
        <v>208</v>
      </c>
      <c r="T4" s="226"/>
      <c r="U4" s="352" t="s">
        <v>209</v>
      </c>
    </row>
    <row r="5" spans="1:22" s="128" customFormat="1" ht="28.5" customHeight="1">
      <c r="A5" s="316"/>
      <c r="B5" s="268" t="s">
        <v>9</v>
      </c>
      <c r="C5" s="346" t="s">
        <v>91</v>
      </c>
      <c r="D5" s="269"/>
      <c r="E5" s="346" t="s">
        <v>201</v>
      </c>
      <c r="F5" s="269"/>
      <c r="G5" s="346" t="s">
        <v>202</v>
      </c>
      <c r="H5" s="348"/>
      <c r="I5" s="346" t="s">
        <v>203</v>
      </c>
      <c r="J5" s="349"/>
      <c r="K5" s="346" t="s">
        <v>204</v>
      </c>
      <c r="L5" s="348"/>
      <c r="M5" s="346" t="s">
        <v>205</v>
      </c>
      <c r="N5" s="348"/>
      <c r="O5" s="346" t="s">
        <v>206</v>
      </c>
      <c r="P5" s="348"/>
      <c r="Q5" s="346" t="s">
        <v>207</v>
      </c>
      <c r="R5" s="270"/>
      <c r="S5" s="271"/>
      <c r="T5" s="270"/>
      <c r="U5" s="270"/>
    </row>
    <row r="6" spans="1:22" s="129" customFormat="1" ht="52.9" customHeight="1">
      <c r="A6" s="317"/>
      <c r="B6" s="272"/>
      <c r="C6" s="347"/>
      <c r="D6" s="273"/>
      <c r="E6" s="347"/>
      <c r="F6" s="273"/>
      <c r="G6" s="347"/>
      <c r="H6" s="350"/>
      <c r="I6" s="347"/>
      <c r="J6" s="351"/>
      <c r="K6" s="347"/>
      <c r="L6" s="350"/>
      <c r="M6" s="347"/>
      <c r="N6" s="350"/>
      <c r="O6" s="347"/>
      <c r="P6" s="350"/>
      <c r="Q6" s="347"/>
      <c r="R6" s="272"/>
      <c r="S6" s="274"/>
      <c r="T6" s="275"/>
      <c r="U6" s="275"/>
    </row>
    <row r="7" spans="1:22" s="130" customFormat="1">
      <c r="A7" s="207"/>
      <c r="B7" s="200"/>
      <c r="C7" s="229" t="s">
        <v>11</v>
      </c>
      <c r="D7" s="229"/>
      <c r="E7" s="229" t="s">
        <v>11</v>
      </c>
      <c r="F7" s="229"/>
      <c r="G7" s="229" t="s">
        <v>11</v>
      </c>
      <c r="H7" s="229"/>
      <c r="I7" s="229" t="s">
        <v>11</v>
      </c>
      <c r="J7" s="229"/>
      <c r="K7" s="229" t="s">
        <v>11</v>
      </c>
      <c r="L7" s="229"/>
      <c r="M7" s="229" t="s">
        <v>11</v>
      </c>
      <c r="N7" s="229"/>
      <c r="O7" s="229" t="s">
        <v>11</v>
      </c>
      <c r="P7" s="229"/>
      <c r="Q7" s="229" t="s">
        <v>11</v>
      </c>
      <c r="R7" s="230"/>
      <c r="S7" s="231" t="s">
        <v>11</v>
      </c>
      <c r="T7" s="229"/>
      <c r="U7" s="229" t="s">
        <v>11</v>
      </c>
    </row>
    <row r="8" spans="1:22" s="129" customFormat="1" ht="12" customHeight="1">
      <c r="A8" s="282"/>
      <c r="B8" s="201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03"/>
      <c r="P8" s="229"/>
      <c r="Q8" s="229"/>
      <c r="R8" s="227"/>
      <c r="S8" s="228"/>
      <c r="T8" s="227"/>
      <c r="U8" s="227"/>
    </row>
    <row r="9" spans="1:22" s="131" customFormat="1" ht="3.75" customHeight="1">
      <c r="A9" s="208"/>
      <c r="B9" s="232"/>
      <c r="C9" s="233"/>
      <c r="D9" s="234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5"/>
      <c r="S9" s="236"/>
      <c r="T9" s="232"/>
      <c r="U9" s="237"/>
    </row>
    <row r="10" spans="1:22" s="131" customFormat="1" thickBot="1">
      <c r="A10" s="336" t="s">
        <v>172</v>
      </c>
      <c r="B10" s="226">
        <f>+[2]SFP!C38</f>
        <v>26</v>
      </c>
      <c r="C10" s="244">
        <v>134798</v>
      </c>
      <c r="D10" s="238"/>
      <c r="E10" s="244">
        <v>-19501</v>
      </c>
      <c r="F10" s="238"/>
      <c r="G10" s="244">
        <v>47841</v>
      </c>
      <c r="H10" s="238"/>
      <c r="I10" s="244">
        <v>32277</v>
      </c>
      <c r="J10" s="239"/>
      <c r="K10" s="244">
        <v>2808</v>
      </c>
      <c r="L10" s="239"/>
      <c r="M10" s="244">
        <v>-717</v>
      </c>
      <c r="N10" s="238"/>
      <c r="O10" s="244">
        <v>259984</v>
      </c>
      <c r="P10" s="238"/>
      <c r="Q10" s="244">
        <f>C10+E10+G10+I10+K10+M10+O10</f>
        <v>457490</v>
      </c>
      <c r="R10" s="240"/>
      <c r="S10" s="244">
        <v>33733</v>
      </c>
      <c r="T10" s="241"/>
      <c r="U10" s="244">
        <f>Q10+S10</f>
        <v>491223</v>
      </c>
      <c r="V10" s="134"/>
    </row>
    <row r="11" spans="1:22" s="131" customFormat="1" ht="8.25" customHeight="1" thickTop="1">
      <c r="A11" s="209"/>
      <c r="B11" s="226"/>
      <c r="C11" s="239"/>
      <c r="D11" s="238"/>
      <c r="E11" s="238"/>
      <c r="F11" s="238"/>
      <c r="G11" s="239"/>
      <c r="H11" s="238"/>
      <c r="I11" s="239"/>
      <c r="J11" s="239"/>
      <c r="K11" s="239"/>
      <c r="L11" s="239"/>
      <c r="M11" s="239"/>
      <c r="N11" s="238"/>
      <c r="O11" s="239"/>
      <c r="P11" s="238"/>
      <c r="Q11" s="239"/>
      <c r="R11" s="240"/>
      <c r="S11" s="240"/>
      <c r="T11" s="241"/>
      <c r="U11" s="245"/>
    </row>
    <row r="12" spans="1:22" s="131" customFormat="1" ht="15.75">
      <c r="A12" s="337" t="s">
        <v>173</v>
      </c>
      <c r="B12" s="337"/>
      <c r="C12" s="239"/>
      <c r="D12" s="238"/>
      <c r="E12" s="238"/>
      <c r="F12" s="238"/>
      <c r="G12" s="239"/>
      <c r="H12" s="238"/>
      <c r="I12" s="239"/>
      <c r="J12" s="239"/>
      <c r="K12" s="239"/>
      <c r="L12" s="239"/>
      <c r="M12" s="239"/>
      <c r="N12" s="238"/>
      <c r="O12" s="239"/>
      <c r="P12" s="238"/>
      <c r="Q12" s="239"/>
      <c r="R12" s="240"/>
      <c r="S12" s="240"/>
      <c r="T12" s="241"/>
      <c r="U12" s="245"/>
    </row>
    <row r="13" spans="1:22" s="131" customFormat="1" ht="15.75">
      <c r="A13" s="338" t="s">
        <v>174</v>
      </c>
      <c r="B13" s="339"/>
      <c r="C13" s="243">
        <v>0</v>
      </c>
      <c r="D13" s="243"/>
      <c r="E13" s="243">
        <v>547</v>
      </c>
      <c r="F13" s="243"/>
      <c r="G13" s="243">
        <v>0</v>
      </c>
      <c r="H13" s="243"/>
      <c r="I13" s="243">
        <v>0</v>
      </c>
      <c r="J13" s="243"/>
      <c r="K13" s="243">
        <v>0</v>
      </c>
      <c r="L13" s="243"/>
      <c r="M13" s="243">
        <v>0</v>
      </c>
      <c r="N13" s="243"/>
      <c r="O13" s="243">
        <v>170</v>
      </c>
      <c r="P13" s="243"/>
      <c r="Q13" s="243">
        <f>SUM(C13:P13)</f>
        <v>717</v>
      </c>
      <c r="R13" s="245"/>
      <c r="S13" s="243">
        <v>0</v>
      </c>
      <c r="T13" s="245"/>
      <c r="U13" s="246">
        <f>SUM(Q13:T13)</f>
        <v>717</v>
      </c>
    </row>
    <row r="14" spans="1:22" s="131" customFormat="1" ht="8.25" customHeight="1">
      <c r="A14" s="211"/>
      <c r="B14" s="226"/>
      <c r="C14" s="239"/>
      <c r="D14" s="238"/>
      <c r="E14" s="238"/>
      <c r="F14" s="238"/>
      <c r="G14" s="239"/>
      <c r="H14" s="238"/>
      <c r="I14" s="239"/>
      <c r="J14" s="239"/>
      <c r="K14" s="239"/>
      <c r="L14" s="239"/>
      <c r="M14" s="239"/>
      <c r="N14" s="238"/>
      <c r="O14" s="239"/>
      <c r="P14" s="238"/>
      <c r="Q14" s="239"/>
      <c r="R14" s="240"/>
      <c r="S14" s="240"/>
      <c r="T14" s="241"/>
      <c r="U14" s="246">
        <f t="shared" ref="U14" si="0">SUM(Q14:T14)</f>
        <v>0</v>
      </c>
    </row>
    <row r="15" spans="1:22" s="131" customFormat="1" ht="15.75">
      <c r="A15" s="340" t="s">
        <v>175</v>
      </c>
      <c r="B15" s="226"/>
      <c r="C15" s="249">
        <f>C16+C17</f>
        <v>0</v>
      </c>
      <c r="D15" s="248"/>
      <c r="E15" s="249">
        <f>E16+E17</f>
        <v>0</v>
      </c>
      <c r="F15" s="243"/>
      <c r="G15" s="249">
        <f>G16+G17</f>
        <v>3825</v>
      </c>
      <c r="H15" s="249">
        <f t="shared" ref="H15:O15" si="1">H16+H17</f>
        <v>0</v>
      </c>
      <c r="I15" s="249">
        <f t="shared" si="1"/>
        <v>0</v>
      </c>
      <c r="J15" s="249">
        <f t="shared" si="1"/>
        <v>0</v>
      </c>
      <c r="K15" s="249">
        <f t="shared" si="1"/>
        <v>0</v>
      </c>
      <c r="L15" s="249">
        <f t="shared" si="1"/>
        <v>0</v>
      </c>
      <c r="M15" s="249">
        <f t="shared" si="1"/>
        <v>0</v>
      </c>
      <c r="N15" s="249">
        <f t="shared" si="1"/>
        <v>0</v>
      </c>
      <c r="O15" s="249">
        <f t="shared" si="1"/>
        <v>-16740</v>
      </c>
      <c r="P15" s="249">
        <f t="shared" ref="P15" si="2">P16+P17</f>
        <v>0</v>
      </c>
      <c r="Q15" s="252">
        <f>SUM(C15:P15)</f>
        <v>-12915</v>
      </c>
      <c r="R15" s="249">
        <f t="shared" ref="R15" si="3">R16+R17</f>
        <v>0</v>
      </c>
      <c r="S15" s="249">
        <f t="shared" ref="S15" si="4">S16+S17</f>
        <v>0</v>
      </c>
      <c r="T15" s="249">
        <f t="shared" ref="T15" si="5">T16+T17</f>
        <v>0</v>
      </c>
      <c r="U15" s="290">
        <f>SUM(Q15:T15)</f>
        <v>-12915</v>
      </c>
    </row>
    <row r="16" spans="1:22" s="131" customFormat="1" ht="15.75">
      <c r="A16" s="341" t="s">
        <v>176</v>
      </c>
      <c r="B16" s="226"/>
      <c r="C16" s="238">
        <v>0</v>
      </c>
      <c r="D16" s="238"/>
      <c r="E16" s="238">
        <v>0</v>
      </c>
      <c r="F16" s="238"/>
      <c r="G16" s="238">
        <v>3825</v>
      </c>
      <c r="H16" s="238"/>
      <c r="I16" s="238">
        <v>0</v>
      </c>
      <c r="J16" s="238"/>
      <c r="K16" s="238">
        <v>0</v>
      </c>
      <c r="L16" s="238"/>
      <c r="M16" s="238">
        <v>0</v>
      </c>
      <c r="N16" s="238"/>
      <c r="O16" s="238">
        <v>-3825</v>
      </c>
      <c r="P16" s="238"/>
      <c r="Q16" s="243">
        <v>0</v>
      </c>
      <c r="R16" s="254"/>
      <c r="S16" s="238">
        <v>0</v>
      </c>
      <c r="T16" s="255"/>
      <c r="U16" s="238">
        <v>0</v>
      </c>
    </row>
    <row r="17" spans="1:22" s="131" customFormat="1" ht="15.75">
      <c r="A17" s="341" t="s">
        <v>177</v>
      </c>
      <c r="B17" s="226"/>
      <c r="C17" s="238">
        <v>0</v>
      </c>
      <c r="D17" s="238"/>
      <c r="E17" s="238">
        <v>0</v>
      </c>
      <c r="F17" s="238"/>
      <c r="G17" s="238">
        <v>0</v>
      </c>
      <c r="H17" s="238"/>
      <c r="I17" s="238">
        <v>0</v>
      </c>
      <c r="J17" s="238"/>
      <c r="K17" s="238">
        <v>0</v>
      </c>
      <c r="L17" s="238"/>
      <c r="M17" s="238">
        <v>0</v>
      </c>
      <c r="N17" s="238"/>
      <c r="O17" s="238">
        <v>-12915</v>
      </c>
      <c r="P17" s="238"/>
      <c r="Q17" s="243">
        <f t="shared" ref="Q17" si="6">SUM(C17:P17)</f>
        <v>-12915</v>
      </c>
      <c r="R17" s="254"/>
      <c r="S17" s="238">
        <v>0</v>
      </c>
      <c r="T17" s="255"/>
      <c r="U17" s="238">
        <f>SUM(Q17:T17)</f>
        <v>-12915</v>
      </c>
    </row>
    <row r="18" spans="1:22" s="131" customFormat="1" ht="6.75" customHeight="1">
      <c r="A18" s="212"/>
      <c r="B18" s="226"/>
      <c r="C18" s="239"/>
      <c r="D18" s="238"/>
      <c r="E18" s="238"/>
      <c r="F18" s="238"/>
      <c r="G18" s="239"/>
      <c r="H18" s="238"/>
      <c r="I18" s="239"/>
      <c r="J18" s="239"/>
      <c r="K18" s="239"/>
      <c r="L18" s="239"/>
      <c r="M18" s="239"/>
      <c r="N18" s="238"/>
      <c r="O18" s="239"/>
      <c r="P18" s="238"/>
      <c r="Q18" s="239"/>
      <c r="R18" s="240"/>
      <c r="S18" s="240"/>
      <c r="T18" s="241"/>
      <c r="U18" s="245"/>
    </row>
    <row r="19" spans="1:22" s="131" customFormat="1">
      <c r="A19" s="208" t="s">
        <v>178</v>
      </c>
      <c r="B19" s="226"/>
      <c r="C19" s="252">
        <v>0</v>
      </c>
      <c r="D19" s="239"/>
      <c r="E19" s="252">
        <v>0</v>
      </c>
      <c r="F19" s="239"/>
      <c r="G19" s="252">
        <v>0</v>
      </c>
      <c r="H19" s="239"/>
      <c r="I19" s="252">
        <v>0</v>
      </c>
      <c r="J19" s="239"/>
      <c r="K19" s="252">
        <v>0</v>
      </c>
      <c r="L19" s="239"/>
      <c r="M19" s="252">
        <v>0</v>
      </c>
      <c r="N19" s="239"/>
      <c r="O19" s="252">
        <f>O20+O21+O23+O24</f>
        <v>-601</v>
      </c>
      <c r="P19" s="252" t="e">
        <f>P20+P21+#REF!+P23+P24</f>
        <v>#REF!</v>
      </c>
      <c r="Q19" s="252">
        <f>Q20+Q21+Q23+Q24</f>
        <v>-601</v>
      </c>
      <c r="R19" s="252"/>
      <c r="S19" s="252">
        <f>S20+S21+S23+S24+S22</f>
        <v>-5878</v>
      </c>
      <c r="T19" s="252" t="e">
        <f>T20+T21+#REF!+T23+T24</f>
        <v>#REF!</v>
      </c>
      <c r="U19" s="252">
        <f>U20+U21+U23+U24+U22</f>
        <v>-6479</v>
      </c>
    </row>
    <row r="20" spans="1:22" s="131" customFormat="1">
      <c r="A20" s="212" t="s">
        <v>179</v>
      </c>
      <c r="B20" s="226"/>
      <c r="C20" s="250">
        <v>0</v>
      </c>
      <c r="D20" s="238"/>
      <c r="E20" s="250">
        <v>0</v>
      </c>
      <c r="F20" s="238"/>
      <c r="G20" s="250">
        <v>0</v>
      </c>
      <c r="H20" s="238"/>
      <c r="I20" s="250">
        <v>0</v>
      </c>
      <c r="J20" s="239"/>
      <c r="K20" s="250">
        <v>0</v>
      </c>
      <c r="L20" s="239"/>
      <c r="M20" s="250">
        <v>0</v>
      </c>
      <c r="N20" s="238"/>
      <c r="O20" s="251">
        <v>0</v>
      </c>
      <c r="P20" s="238"/>
      <c r="Q20" s="243">
        <f>C20+E20+G20+I20+K20+M20+O20</f>
        <v>0</v>
      </c>
      <c r="R20" s="240"/>
      <c r="S20" s="251">
        <v>-2113</v>
      </c>
      <c r="T20" s="241"/>
      <c r="U20" s="246">
        <f>SUM(Q20:T20)</f>
        <v>-2113</v>
      </c>
    </row>
    <row r="21" spans="1:22" s="131" customFormat="1">
      <c r="A21" s="212" t="s">
        <v>180</v>
      </c>
      <c r="B21" s="226"/>
      <c r="C21" s="250">
        <v>0</v>
      </c>
      <c r="D21" s="238"/>
      <c r="E21" s="250">
        <v>0</v>
      </c>
      <c r="F21" s="238"/>
      <c r="G21" s="250">
        <v>0</v>
      </c>
      <c r="H21" s="238"/>
      <c r="I21" s="250">
        <v>0</v>
      </c>
      <c r="J21" s="239"/>
      <c r="K21" s="250">
        <v>0</v>
      </c>
      <c r="L21" s="239"/>
      <c r="M21" s="250">
        <v>0</v>
      </c>
      <c r="N21" s="238"/>
      <c r="O21" s="251">
        <v>0</v>
      </c>
      <c r="P21" s="238"/>
      <c r="Q21" s="243">
        <f>C21+E21+G21+I21+K21+M21+O21</f>
        <v>0</v>
      </c>
      <c r="R21" s="240"/>
      <c r="S21" s="251">
        <v>-2712</v>
      </c>
      <c r="T21" s="241"/>
      <c r="U21" s="246">
        <f>SUM(Q21:T21)</f>
        <v>-2712</v>
      </c>
    </row>
    <row r="22" spans="1:22" s="131" customFormat="1">
      <c r="A22" s="212" t="s">
        <v>181</v>
      </c>
      <c r="B22" s="226"/>
      <c r="C22" s="250"/>
      <c r="D22" s="238"/>
      <c r="E22" s="250"/>
      <c r="F22" s="238"/>
      <c r="G22" s="250"/>
      <c r="H22" s="238"/>
      <c r="I22" s="250"/>
      <c r="J22" s="239"/>
      <c r="K22" s="250"/>
      <c r="L22" s="239"/>
      <c r="M22" s="250"/>
      <c r="N22" s="238"/>
      <c r="O22" s="251"/>
      <c r="P22" s="238"/>
      <c r="Q22" s="243"/>
      <c r="R22" s="240"/>
      <c r="S22" s="251">
        <v>4487</v>
      </c>
      <c r="T22" s="241"/>
      <c r="U22" s="246">
        <f>SUM(Q22:T22)</f>
        <v>4487</v>
      </c>
    </row>
    <row r="23" spans="1:22" s="131" customFormat="1">
      <c r="A23" s="212" t="s">
        <v>182</v>
      </c>
      <c r="B23" s="226"/>
      <c r="C23" s="250">
        <v>0</v>
      </c>
      <c r="D23" s="238"/>
      <c r="E23" s="250">
        <v>0</v>
      </c>
      <c r="F23" s="238"/>
      <c r="G23" s="250">
        <v>0</v>
      </c>
      <c r="H23" s="238"/>
      <c r="I23" s="250">
        <v>0</v>
      </c>
      <c r="J23" s="239"/>
      <c r="K23" s="250">
        <v>0</v>
      </c>
      <c r="L23" s="239"/>
      <c r="M23" s="250">
        <v>0</v>
      </c>
      <c r="N23" s="238"/>
      <c r="O23" s="251">
        <v>-133</v>
      </c>
      <c r="P23" s="238"/>
      <c r="Q23" s="243">
        <f>C23+E23+G23+I23+K23+M23+O23</f>
        <v>-133</v>
      </c>
      <c r="R23" s="240"/>
      <c r="S23" s="251">
        <v>-4962</v>
      </c>
      <c r="T23" s="241"/>
      <c r="U23" s="246">
        <f>SUM(Q23:T23)</f>
        <v>-5095</v>
      </c>
      <c r="V23" s="278"/>
    </row>
    <row r="24" spans="1:22" s="131" customFormat="1">
      <c r="A24" s="212" t="s">
        <v>183</v>
      </c>
      <c r="B24" s="226"/>
      <c r="C24" s="250">
        <v>0</v>
      </c>
      <c r="D24" s="238"/>
      <c r="E24" s="250">
        <v>0</v>
      </c>
      <c r="F24" s="238"/>
      <c r="G24" s="250">
        <v>0</v>
      </c>
      <c r="H24" s="238"/>
      <c r="I24" s="250">
        <v>0</v>
      </c>
      <c r="J24" s="239"/>
      <c r="K24" s="250">
        <v>0</v>
      </c>
      <c r="L24" s="239"/>
      <c r="M24" s="250">
        <v>0</v>
      </c>
      <c r="N24" s="238"/>
      <c r="O24" s="251">
        <v>-468</v>
      </c>
      <c r="P24" s="238"/>
      <c r="Q24" s="243">
        <f>C24+E24+G24+I24+K24+M24+O24</f>
        <v>-468</v>
      </c>
      <c r="R24" s="240"/>
      <c r="S24" s="251">
        <v>-578</v>
      </c>
      <c r="T24" s="241"/>
      <c r="U24" s="246">
        <f>SUM(Q24:T24)</f>
        <v>-1046</v>
      </c>
    </row>
    <row r="25" spans="1:22" s="131" customFormat="1" ht="6.75" customHeight="1">
      <c r="A25" s="212"/>
      <c r="B25" s="226"/>
      <c r="C25" s="239"/>
      <c r="D25" s="238"/>
      <c r="E25" s="238"/>
      <c r="F25" s="238"/>
      <c r="G25" s="239"/>
      <c r="H25" s="238"/>
      <c r="I25" s="239"/>
      <c r="J25" s="239"/>
      <c r="K25" s="239"/>
      <c r="L25" s="239"/>
      <c r="M25" s="239"/>
      <c r="N25" s="238"/>
      <c r="O25" s="239"/>
      <c r="P25" s="238"/>
      <c r="Q25" s="239"/>
      <c r="R25" s="240"/>
      <c r="S25" s="240"/>
      <c r="T25" s="241"/>
      <c r="U25" s="245"/>
    </row>
    <row r="26" spans="1:22" s="131" customFormat="1" ht="15.75">
      <c r="A26" s="342" t="s">
        <v>184</v>
      </c>
      <c r="B26" s="226"/>
      <c r="C26" s="253">
        <v>0</v>
      </c>
      <c r="D26" s="238"/>
      <c r="E26" s="253">
        <v>0</v>
      </c>
      <c r="F26" s="238"/>
      <c r="G26" s="253">
        <v>0</v>
      </c>
      <c r="H26" s="238"/>
      <c r="I26" s="252">
        <f>I27+I28</f>
        <v>0</v>
      </c>
      <c r="J26" s="239"/>
      <c r="K26" s="252">
        <f>K27+K28</f>
        <v>256</v>
      </c>
      <c r="L26" s="248">
        <f t="shared" ref="L26:M26" si="7">L27+L28</f>
        <v>0</v>
      </c>
      <c r="M26" s="252">
        <f t="shared" si="7"/>
        <v>168</v>
      </c>
      <c r="N26" s="238"/>
      <c r="O26" s="252">
        <f>O27+O28</f>
        <v>28909</v>
      </c>
      <c r="P26" s="238"/>
      <c r="Q26" s="252">
        <f>Q27+Q28</f>
        <v>29333</v>
      </c>
      <c r="R26" s="240"/>
      <c r="S26" s="252">
        <f>S27+S28</f>
        <v>527</v>
      </c>
      <c r="T26" s="241"/>
      <c r="U26" s="252">
        <f>U27+U28</f>
        <v>29860</v>
      </c>
      <c r="V26" s="144"/>
    </row>
    <row r="27" spans="1:22" s="131" customFormat="1" ht="15.75">
      <c r="A27" s="343" t="s">
        <v>185</v>
      </c>
      <c r="B27" s="226"/>
      <c r="C27" s="247">
        <v>0</v>
      </c>
      <c r="D27" s="238"/>
      <c r="E27" s="247">
        <v>0</v>
      </c>
      <c r="F27" s="238"/>
      <c r="G27" s="247">
        <v>0</v>
      </c>
      <c r="H27" s="238"/>
      <c r="I27" s="243">
        <v>0</v>
      </c>
      <c r="J27" s="239"/>
      <c r="K27" s="243">
        <v>0</v>
      </c>
      <c r="L27" s="239"/>
      <c r="M27" s="243">
        <v>0</v>
      </c>
      <c r="N27" s="238"/>
      <c r="O27" s="243">
        <v>28909</v>
      </c>
      <c r="P27" s="238"/>
      <c r="Q27" s="243">
        <f>SUM(C27:P27)</f>
        <v>28909</v>
      </c>
      <c r="R27" s="240"/>
      <c r="S27" s="243">
        <v>1084</v>
      </c>
      <c r="T27" s="241"/>
      <c r="U27" s="246">
        <f>SUM(Q27:T27)</f>
        <v>29993</v>
      </c>
      <c r="V27" s="134"/>
    </row>
    <row r="28" spans="1:22" s="131" customFormat="1" ht="15.75">
      <c r="A28" s="343" t="s">
        <v>186</v>
      </c>
      <c r="B28" s="226"/>
      <c r="C28" s="247">
        <v>0</v>
      </c>
      <c r="D28" s="238"/>
      <c r="E28" s="247">
        <v>0</v>
      </c>
      <c r="F28" s="238"/>
      <c r="G28" s="247">
        <v>0</v>
      </c>
      <c r="H28" s="238"/>
      <c r="I28" s="234">
        <v>0</v>
      </c>
      <c r="J28" s="239"/>
      <c r="K28" s="234">
        <v>256</v>
      </c>
      <c r="L28" s="239"/>
      <c r="M28" s="234">
        <v>168</v>
      </c>
      <c r="N28" s="238"/>
      <c r="O28" s="243">
        <v>0</v>
      </c>
      <c r="P28" s="238"/>
      <c r="Q28" s="243">
        <f>SUM(C28:P28)</f>
        <v>424</v>
      </c>
      <c r="R28" s="240"/>
      <c r="S28" s="243">
        <v>-557</v>
      </c>
      <c r="T28" s="241"/>
      <c r="U28" s="246">
        <f>SUM(Q28:T28)</f>
        <v>-133</v>
      </c>
    </row>
    <row r="29" spans="1:22" s="131" customFormat="1" ht="5.25" customHeight="1">
      <c r="A29" s="208"/>
      <c r="B29" s="226"/>
      <c r="C29" s="247"/>
      <c r="D29" s="238"/>
      <c r="E29" s="247"/>
      <c r="F29" s="238"/>
      <c r="G29" s="247"/>
      <c r="H29" s="238"/>
      <c r="I29" s="243"/>
      <c r="J29" s="239"/>
      <c r="K29" s="243"/>
      <c r="L29" s="239"/>
      <c r="M29" s="243"/>
      <c r="N29" s="238"/>
      <c r="O29" s="243"/>
      <c r="P29" s="238"/>
      <c r="Q29" s="248"/>
      <c r="R29" s="240"/>
      <c r="S29" s="243"/>
      <c r="T29" s="241"/>
      <c r="U29" s="246"/>
    </row>
    <row r="30" spans="1:22" s="131" customFormat="1" ht="15.75">
      <c r="A30" s="320" t="s">
        <v>199</v>
      </c>
      <c r="B30" s="226"/>
      <c r="C30" s="247">
        <v>0</v>
      </c>
      <c r="D30" s="238"/>
      <c r="E30" s="247">
        <v>0</v>
      </c>
      <c r="F30" s="238"/>
      <c r="G30" s="247">
        <v>0</v>
      </c>
      <c r="H30" s="238"/>
      <c r="I30" s="243">
        <v>-2</v>
      </c>
      <c r="J30" s="239"/>
      <c r="K30" s="247">
        <v>0</v>
      </c>
      <c r="L30" s="239"/>
      <c r="M30" s="247">
        <v>0</v>
      </c>
      <c r="N30" s="238"/>
      <c r="O30" s="243">
        <v>2</v>
      </c>
      <c r="P30" s="238"/>
      <c r="Q30" s="243">
        <f>SUM(I30:P30)</f>
        <v>0</v>
      </c>
      <c r="R30" s="240"/>
      <c r="S30" s="243">
        <v>0</v>
      </c>
      <c r="T30" s="241"/>
      <c r="U30" s="246">
        <f>Q30+S30</f>
        <v>0</v>
      </c>
      <c r="V30" s="278"/>
    </row>
    <row r="31" spans="1:22" s="131" customFormat="1" ht="7.5" customHeight="1">
      <c r="A31" s="208"/>
      <c r="B31" s="226"/>
      <c r="C31" s="239"/>
      <c r="D31" s="238"/>
      <c r="E31" s="238"/>
      <c r="F31" s="238"/>
      <c r="G31" s="239"/>
      <c r="H31" s="238"/>
      <c r="I31" s="239"/>
      <c r="J31" s="239"/>
      <c r="K31" s="239"/>
      <c r="L31" s="239"/>
      <c r="M31" s="239"/>
      <c r="N31" s="238"/>
      <c r="O31" s="239"/>
      <c r="P31" s="238"/>
      <c r="Q31" s="239"/>
      <c r="R31" s="240"/>
      <c r="S31" s="240"/>
      <c r="T31" s="241"/>
      <c r="U31" s="245"/>
    </row>
    <row r="32" spans="1:22" s="131" customFormat="1" ht="18" customHeight="1" thickBot="1">
      <c r="A32" s="209" t="s">
        <v>187</v>
      </c>
      <c r="B32" s="226">
        <f>+SFP!C38</f>
        <v>26</v>
      </c>
      <c r="C32" s="244">
        <f t="shared" ref="C32:Q32" si="8">+C10+C13+C15+C19+C26+C30</f>
        <v>134798</v>
      </c>
      <c r="D32" s="244">
        <f t="shared" si="8"/>
        <v>0</v>
      </c>
      <c r="E32" s="244">
        <f t="shared" si="8"/>
        <v>-18954</v>
      </c>
      <c r="F32" s="244">
        <f t="shared" si="8"/>
        <v>0</v>
      </c>
      <c r="G32" s="244">
        <f t="shared" si="8"/>
        <v>51666</v>
      </c>
      <c r="H32" s="244">
        <f t="shared" si="8"/>
        <v>0</v>
      </c>
      <c r="I32" s="244">
        <f t="shared" si="8"/>
        <v>32275</v>
      </c>
      <c r="J32" s="244">
        <f t="shared" si="8"/>
        <v>0</v>
      </c>
      <c r="K32" s="244">
        <f t="shared" si="8"/>
        <v>3064</v>
      </c>
      <c r="L32" s="244">
        <f t="shared" si="8"/>
        <v>0</v>
      </c>
      <c r="M32" s="244">
        <f t="shared" si="8"/>
        <v>-549</v>
      </c>
      <c r="N32" s="244">
        <f t="shared" si="8"/>
        <v>0</v>
      </c>
      <c r="O32" s="244">
        <f t="shared" si="8"/>
        <v>271724</v>
      </c>
      <c r="P32" s="244" t="e">
        <f t="shared" si="8"/>
        <v>#REF!</v>
      </c>
      <c r="Q32" s="244">
        <f t="shared" si="8"/>
        <v>474024</v>
      </c>
      <c r="R32" s="244"/>
      <c r="S32" s="244">
        <f>+S10+S13+S15+S19+S26+S30</f>
        <v>28382</v>
      </c>
      <c r="T32" s="244" t="e">
        <f>+T10+T13+T15+T19+T26+T30</f>
        <v>#REF!</v>
      </c>
      <c r="U32" s="244">
        <f>+U10+U13+U15+U19+U26+U30</f>
        <v>502406</v>
      </c>
      <c r="V32" s="134"/>
    </row>
    <row r="33" spans="1:22" s="131" customFormat="1" ht="12" customHeight="1" thickTop="1" thickBot="1">
      <c r="A33" s="209"/>
      <c r="B33" s="226"/>
      <c r="C33" s="239"/>
      <c r="D33" s="238"/>
      <c r="E33" s="239"/>
      <c r="F33" s="238"/>
      <c r="G33" s="239"/>
      <c r="H33" s="238"/>
      <c r="I33" s="239"/>
      <c r="J33" s="239"/>
      <c r="K33" s="239"/>
      <c r="L33" s="239"/>
      <c r="M33" s="239"/>
      <c r="N33" s="238"/>
      <c r="O33" s="239"/>
      <c r="P33" s="238"/>
      <c r="Q33" s="239"/>
      <c r="R33" s="240"/>
      <c r="S33" s="239"/>
      <c r="T33" s="241"/>
      <c r="U33" s="239"/>
      <c r="V33" s="134"/>
    </row>
    <row r="34" spans="1:22" s="131" customFormat="1" ht="16.149999999999999" customHeight="1" thickBot="1">
      <c r="A34" s="322" t="s">
        <v>188</v>
      </c>
      <c r="B34" s="226"/>
      <c r="C34" s="244">
        <v>134798</v>
      </c>
      <c r="D34" s="238"/>
      <c r="E34" s="244">
        <v>-33834</v>
      </c>
      <c r="F34" s="238"/>
      <c r="G34" s="244">
        <v>51666</v>
      </c>
      <c r="H34" s="238"/>
      <c r="I34" s="244">
        <v>31945</v>
      </c>
      <c r="J34" s="239"/>
      <c r="K34" s="244">
        <v>4109</v>
      </c>
      <c r="L34" s="239"/>
      <c r="M34" s="244">
        <v>-310</v>
      </c>
      <c r="N34" s="238"/>
      <c r="O34" s="244">
        <v>281509</v>
      </c>
      <c r="P34" s="238"/>
      <c r="Q34" s="244">
        <v>469883</v>
      </c>
      <c r="R34" s="240"/>
      <c r="S34" s="244">
        <v>33227</v>
      </c>
      <c r="T34" s="241"/>
      <c r="U34" s="244">
        <v>503110</v>
      </c>
      <c r="V34" s="134"/>
    </row>
    <row r="35" spans="1:22" s="131" customFormat="1" ht="12" customHeight="1">
      <c r="A35" s="209"/>
      <c r="B35" s="226"/>
      <c r="C35" s="239"/>
      <c r="D35" s="238"/>
      <c r="E35" s="239"/>
      <c r="F35" s="238"/>
      <c r="G35" s="239"/>
      <c r="H35" s="238"/>
      <c r="I35" s="239"/>
      <c r="J35" s="239"/>
      <c r="K35" s="239"/>
      <c r="L35" s="239"/>
      <c r="M35" s="239"/>
      <c r="N35" s="238"/>
      <c r="O35" s="239"/>
      <c r="P35" s="238"/>
      <c r="Q35" s="239"/>
      <c r="R35" s="240"/>
      <c r="S35" s="239"/>
      <c r="T35" s="241"/>
      <c r="U35" s="239"/>
      <c r="V35" s="134"/>
    </row>
    <row r="36" spans="1:22" s="131" customFormat="1" ht="18" thickBot="1">
      <c r="A36" s="210" t="s">
        <v>189</v>
      </c>
      <c r="B36" s="226"/>
      <c r="C36" s="239"/>
      <c r="D36" s="238"/>
      <c r="E36" s="238"/>
      <c r="F36" s="238"/>
      <c r="G36" s="239"/>
      <c r="H36" s="238"/>
      <c r="I36" s="239"/>
      <c r="J36" s="239"/>
      <c r="K36" s="239"/>
      <c r="L36" s="239"/>
      <c r="M36" s="239"/>
      <c r="N36" s="238"/>
      <c r="O36" s="239"/>
      <c r="P36" s="238"/>
      <c r="Q36" s="239"/>
      <c r="R36" s="240"/>
      <c r="S36" s="240"/>
      <c r="T36" s="241"/>
      <c r="U36" s="245"/>
    </row>
    <row r="37" spans="1:22" s="131" customFormat="1" ht="17.25" thickBot="1">
      <c r="A37" s="344" t="s">
        <v>190</v>
      </c>
      <c r="B37" s="226"/>
      <c r="C37" s="243">
        <v>0</v>
      </c>
      <c r="D37" s="243"/>
      <c r="E37" s="243">
        <v>-457</v>
      </c>
      <c r="F37" s="243"/>
      <c r="G37" s="243">
        <v>0</v>
      </c>
      <c r="H37" s="243"/>
      <c r="I37" s="243">
        <v>0</v>
      </c>
      <c r="J37" s="243"/>
      <c r="K37" s="243">
        <v>0</v>
      </c>
      <c r="L37" s="243"/>
      <c r="M37" s="243">
        <v>0</v>
      </c>
      <c r="N37" s="243"/>
      <c r="O37" s="243">
        <v>0</v>
      </c>
      <c r="P37" s="243"/>
      <c r="Q37" s="243">
        <f>SUM(C37:O37)</f>
        <v>-457</v>
      </c>
      <c r="R37" s="245"/>
      <c r="S37" s="243">
        <v>0</v>
      </c>
      <c r="T37" s="245"/>
      <c r="U37" s="245">
        <f>+Q37+S37</f>
        <v>-457</v>
      </c>
    </row>
    <row r="38" spans="1:22" s="131" customFormat="1" ht="6" customHeight="1" thickBot="1">
      <c r="A38" s="211"/>
      <c r="B38" s="226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8"/>
      <c r="R38" s="245"/>
      <c r="S38" s="243"/>
      <c r="T38" s="245"/>
      <c r="U38" s="246"/>
    </row>
    <row r="39" spans="1:22" s="131" customFormat="1" ht="18" customHeight="1" thickBot="1">
      <c r="A39" s="344" t="s">
        <v>191</v>
      </c>
      <c r="B39" s="226"/>
      <c r="C39" s="297">
        <v>0</v>
      </c>
      <c r="D39" s="243"/>
      <c r="E39" s="243">
        <v>0</v>
      </c>
      <c r="F39" s="243"/>
      <c r="G39" s="297">
        <v>0</v>
      </c>
      <c r="H39" s="297"/>
      <c r="I39" s="297">
        <v>0</v>
      </c>
      <c r="J39" s="297"/>
      <c r="K39" s="297">
        <v>0</v>
      </c>
      <c r="L39" s="297"/>
      <c r="M39" s="297">
        <v>0</v>
      </c>
      <c r="N39" s="297"/>
      <c r="O39" s="297">
        <v>0</v>
      </c>
      <c r="P39" s="243"/>
      <c r="Q39" s="248">
        <f>SUM(E39:P39)</f>
        <v>0</v>
      </c>
      <c r="R39" s="245"/>
      <c r="S39" s="243">
        <v>0</v>
      </c>
      <c r="T39" s="245"/>
      <c r="U39" s="246">
        <f>SUM(Q39:T39)</f>
        <v>0</v>
      </c>
    </row>
    <row r="40" spans="1:22" s="131" customFormat="1" ht="17.25" thickBot="1">
      <c r="A40" s="344" t="s">
        <v>192</v>
      </c>
      <c r="B40" s="226"/>
      <c r="C40" s="298">
        <v>0</v>
      </c>
      <c r="D40" s="248"/>
      <c r="E40" s="298">
        <v>0</v>
      </c>
      <c r="F40" s="243"/>
      <c r="G40" s="252">
        <f>G41+G42</f>
        <v>4301</v>
      </c>
      <c r="H40" s="243">
        <f t="shared" ref="H40:U40" si="9">H41+H42</f>
        <v>0</v>
      </c>
      <c r="I40" s="298">
        <f t="shared" si="9"/>
        <v>0</v>
      </c>
      <c r="J40" s="243">
        <f t="shared" si="9"/>
        <v>0</v>
      </c>
      <c r="K40" s="298">
        <f t="shared" si="9"/>
        <v>0</v>
      </c>
      <c r="L40" s="243">
        <f t="shared" si="9"/>
        <v>0</v>
      </c>
      <c r="M40" s="298">
        <f t="shared" si="9"/>
        <v>0</v>
      </c>
      <c r="N40" s="243">
        <f t="shared" si="9"/>
        <v>0</v>
      </c>
      <c r="O40" s="252">
        <f t="shared" si="9"/>
        <v>-18122</v>
      </c>
      <c r="P40" s="243">
        <f t="shared" si="9"/>
        <v>0</v>
      </c>
      <c r="Q40" s="252">
        <f t="shared" si="9"/>
        <v>-13821</v>
      </c>
      <c r="R40" s="243">
        <f t="shared" si="9"/>
        <v>0</v>
      </c>
      <c r="S40" s="298">
        <f t="shared" si="9"/>
        <v>0</v>
      </c>
      <c r="T40" s="243">
        <f t="shared" si="9"/>
        <v>0</v>
      </c>
      <c r="U40" s="248">
        <f t="shared" si="9"/>
        <v>-13821</v>
      </c>
    </row>
    <row r="41" spans="1:22" s="131" customFormat="1" ht="17.25" thickBot="1">
      <c r="A41" s="344" t="s">
        <v>193</v>
      </c>
      <c r="B41" s="226"/>
      <c r="C41" s="243">
        <v>0</v>
      </c>
      <c r="D41" s="243"/>
      <c r="E41" s="243">
        <v>0</v>
      </c>
      <c r="F41" s="243"/>
      <c r="G41" s="243">
        <v>4301</v>
      </c>
      <c r="H41" s="243"/>
      <c r="I41" s="243">
        <v>0</v>
      </c>
      <c r="J41" s="243"/>
      <c r="K41" s="243">
        <v>0</v>
      </c>
      <c r="L41" s="243"/>
      <c r="M41" s="243">
        <v>0</v>
      </c>
      <c r="N41" s="243"/>
      <c r="O41" s="243">
        <v>-4301</v>
      </c>
      <c r="P41" s="243"/>
      <c r="Q41" s="243">
        <f>SUM(C41:O41)</f>
        <v>0</v>
      </c>
      <c r="R41" s="246"/>
      <c r="S41" s="243">
        <v>0</v>
      </c>
      <c r="T41" s="299"/>
      <c r="U41" s="300">
        <f t="shared" ref="U41" si="10">+Q41+S41</f>
        <v>0</v>
      </c>
    </row>
    <row r="42" spans="1:22" s="131" customFormat="1" ht="17.25" thickBot="1">
      <c r="A42" s="344" t="s">
        <v>194</v>
      </c>
      <c r="B42" s="226"/>
      <c r="C42" s="243">
        <v>0</v>
      </c>
      <c r="D42" s="243"/>
      <c r="E42" s="243">
        <v>0</v>
      </c>
      <c r="F42" s="243"/>
      <c r="G42" s="243">
        <v>0</v>
      </c>
      <c r="H42" s="243"/>
      <c r="I42" s="243">
        <v>0</v>
      </c>
      <c r="J42" s="243"/>
      <c r="K42" s="243">
        <v>0</v>
      </c>
      <c r="L42" s="243"/>
      <c r="M42" s="243">
        <v>0</v>
      </c>
      <c r="N42" s="243"/>
      <c r="O42" s="243">
        <v>-13821</v>
      </c>
      <c r="P42" s="243"/>
      <c r="Q42" s="243">
        <f>SUM(C42:O42)</f>
        <v>-13821</v>
      </c>
      <c r="R42" s="246"/>
      <c r="S42" s="243">
        <v>0</v>
      </c>
      <c r="T42" s="246"/>
      <c r="U42" s="245">
        <f t="shared" ref="U42:U44" si="11">+Q42+S42</f>
        <v>-13821</v>
      </c>
    </row>
    <row r="43" spans="1:22" s="131" customFormat="1" ht="6.75" customHeight="1">
      <c r="A43" s="212"/>
      <c r="B43" s="226"/>
      <c r="C43" s="248"/>
      <c r="D43" s="243"/>
      <c r="E43" s="243"/>
      <c r="F43" s="243"/>
      <c r="G43" s="248"/>
      <c r="H43" s="243"/>
      <c r="I43" s="248"/>
      <c r="J43" s="248"/>
      <c r="K43" s="248"/>
      <c r="L43" s="248"/>
      <c r="M43" s="248"/>
      <c r="N43" s="243"/>
      <c r="O43" s="248"/>
      <c r="P43" s="243"/>
      <c r="Q43" s="248"/>
      <c r="R43" s="245"/>
      <c r="S43" s="245"/>
      <c r="T43" s="245"/>
      <c r="U43" s="245"/>
    </row>
    <row r="44" spans="1:22" s="131" customFormat="1">
      <c r="A44" s="208" t="s">
        <v>178</v>
      </c>
      <c r="B44" s="226"/>
      <c r="C44" s="298">
        <v>0</v>
      </c>
      <c r="D44" s="248"/>
      <c r="E44" s="298">
        <v>0</v>
      </c>
      <c r="F44" s="248"/>
      <c r="G44" s="298">
        <v>0</v>
      </c>
      <c r="H44" s="248"/>
      <c r="I44" s="298">
        <v>0</v>
      </c>
      <c r="J44" s="248"/>
      <c r="K44" s="298">
        <v>0</v>
      </c>
      <c r="L44" s="248"/>
      <c r="M44" s="298">
        <v>0</v>
      </c>
      <c r="N44" s="248"/>
      <c r="O44" s="252">
        <f>SUM(O45:O49)</f>
        <v>-1023</v>
      </c>
      <c r="P44" s="243"/>
      <c r="Q44" s="252">
        <f>SUM(Q45:Q49)</f>
        <v>-1023</v>
      </c>
      <c r="R44" s="245"/>
      <c r="S44" s="249">
        <f>SUM(S45:S49)</f>
        <v>-3480</v>
      </c>
      <c r="T44" s="245"/>
      <c r="U44" s="249">
        <f t="shared" si="11"/>
        <v>-4503</v>
      </c>
    </row>
    <row r="45" spans="1:22" s="131" customFormat="1">
      <c r="A45" s="212" t="s">
        <v>195</v>
      </c>
      <c r="B45" s="226"/>
      <c r="C45" s="243">
        <v>0</v>
      </c>
      <c r="D45" s="243"/>
      <c r="E45" s="243">
        <v>0</v>
      </c>
      <c r="F45" s="243"/>
      <c r="G45" s="243">
        <v>0</v>
      </c>
      <c r="H45" s="243"/>
      <c r="I45" s="243">
        <v>0</v>
      </c>
      <c r="J45" s="248"/>
      <c r="K45" s="243">
        <v>0</v>
      </c>
      <c r="L45" s="248"/>
      <c r="M45" s="243">
        <v>0</v>
      </c>
      <c r="N45" s="243"/>
      <c r="O45" s="243">
        <v>0</v>
      </c>
      <c r="P45" s="243"/>
      <c r="Q45" s="243">
        <f>SUM(C45:O45)</f>
        <v>0</v>
      </c>
      <c r="R45" s="245"/>
      <c r="S45" s="243">
        <v>-1613</v>
      </c>
      <c r="T45" s="245"/>
      <c r="U45" s="246">
        <f>+Q45+S45</f>
        <v>-1613</v>
      </c>
    </row>
    <row r="46" spans="1:22" s="131" customFormat="1">
      <c r="A46" s="212" t="s">
        <v>180</v>
      </c>
      <c r="B46" s="226"/>
      <c r="C46" s="243">
        <v>0</v>
      </c>
      <c r="D46" s="243"/>
      <c r="E46" s="243">
        <v>0</v>
      </c>
      <c r="F46" s="243"/>
      <c r="G46" s="243">
        <v>0</v>
      </c>
      <c r="H46" s="243"/>
      <c r="I46" s="243">
        <v>0</v>
      </c>
      <c r="J46" s="248"/>
      <c r="K46" s="243">
        <v>0</v>
      </c>
      <c r="L46" s="248"/>
      <c r="M46" s="243">
        <v>0</v>
      </c>
      <c r="N46" s="243"/>
      <c r="O46" s="243">
        <v>0</v>
      </c>
      <c r="P46" s="243"/>
      <c r="Q46" s="243">
        <f>SUM(C46:O46)</f>
        <v>0</v>
      </c>
      <c r="R46" s="245"/>
      <c r="S46" s="243">
        <v>-2712</v>
      </c>
      <c r="T46" s="245"/>
      <c r="U46" s="246">
        <f>+Q46+S46</f>
        <v>-2712</v>
      </c>
    </row>
    <row r="47" spans="1:22" s="131" customFormat="1">
      <c r="A47" s="212" t="s">
        <v>181</v>
      </c>
      <c r="C47" s="243">
        <v>0</v>
      </c>
      <c r="D47" s="243"/>
      <c r="E47" s="243">
        <v>0</v>
      </c>
      <c r="F47" s="243"/>
      <c r="G47" s="243">
        <v>0</v>
      </c>
      <c r="H47" s="243"/>
      <c r="I47" s="243">
        <v>0</v>
      </c>
      <c r="J47" s="248"/>
      <c r="K47" s="243">
        <v>0</v>
      </c>
      <c r="L47" s="248"/>
      <c r="M47" s="243">
        <v>0</v>
      </c>
      <c r="N47" s="243"/>
      <c r="O47" s="243">
        <v>0</v>
      </c>
      <c r="P47" s="243"/>
      <c r="Q47" s="243">
        <f>SUM(C47:O47)</f>
        <v>0</v>
      </c>
      <c r="R47" s="245"/>
      <c r="S47" s="243">
        <v>1254</v>
      </c>
      <c r="T47" s="245"/>
      <c r="U47" s="246">
        <f>+Q47+S47</f>
        <v>1254</v>
      </c>
    </row>
    <row r="48" spans="1:22" s="131" customFormat="1">
      <c r="A48" s="212" t="s">
        <v>182</v>
      </c>
      <c r="B48" s="226"/>
      <c r="C48" s="243">
        <v>0</v>
      </c>
      <c r="D48" s="243"/>
      <c r="E48" s="243">
        <v>0</v>
      </c>
      <c r="F48" s="243"/>
      <c r="G48" s="243">
        <v>0</v>
      </c>
      <c r="H48" s="243"/>
      <c r="I48" s="243">
        <v>0</v>
      </c>
      <c r="J48" s="248"/>
      <c r="K48" s="243">
        <v>0</v>
      </c>
      <c r="L48" s="248"/>
      <c r="M48" s="243">
        <v>0</v>
      </c>
      <c r="N48" s="243"/>
      <c r="O48" s="243">
        <v>-1071</v>
      </c>
      <c r="P48" s="243"/>
      <c r="Q48" s="243">
        <f>SUM(C48:O48)</f>
        <v>-1071</v>
      </c>
      <c r="R48" s="245"/>
      <c r="S48" s="243">
        <v>-409</v>
      </c>
      <c r="T48" s="245"/>
      <c r="U48" s="246">
        <f>+Q48+S48</f>
        <v>-1480</v>
      </c>
    </row>
    <row r="49" spans="1:22" s="131" customFormat="1">
      <c r="A49" s="212" t="s">
        <v>183</v>
      </c>
      <c r="B49" s="226"/>
      <c r="C49" s="243">
        <v>0</v>
      </c>
      <c r="D49" s="243"/>
      <c r="E49" s="243">
        <v>0</v>
      </c>
      <c r="F49" s="243"/>
      <c r="G49" s="243">
        <v>0</v>
      </c>
      <c r="H49" s="243"/>
      <c r="I49" s="243">
        <v>0</v>
      </c>
      <c r="J49" s="248"/>
      <c r="K49" s="243">
        <v>0</v>
      </c>
      <c r="L49" s="248"/>
      <c r="M49" s="243">
        <v>0</v>
      </c>
      <c r="N49" s="243"/>
      <c r="O49" s="243">
        <v>48</v>
      </c>
      <c r="P49" s="243"/>
      <c r="Q49" s="243">
        <f>SUM(C49:O49)</f>
        <v>48</v>
      </c>
      <c r="R49" s="245"/>
      <c r="S49" s="243">
        <v>0</v>
      </c>
      <c r="T49" s="245"/>
      <c r="U49" s="246">
        <f>+Q49+S49</f>
        <v>48</v>
      </c>
    </row>
    <row r="50" spans="1:22" s="131" customFormat="1" ht="6.75" customHeight="1" thickBot="1">
      <c r="A50" s="212"/>
      <c r="B50" s="226"/>
      <c r="C50" s="248"/>
      <c r="D50" s="243"/>
      <c r="E50" s="243"/>
      <c r="F50" s="243"/>
      <c r="G50" s="248"/>
      <c r="H50" s="243"/>
      <c r="I50" s="248"/>
      <c r="J50" s="248"/>
      <c r="K50" s="248"/>
      <c r="L50" s="248"/>
      <c r="M50" s="248"/>
      <c r="N50" s="243"/>
      <c r="O50" s="248"/>
      <c r="P50" s="243"/>
      <c r="Q50" s="248"/>
      <c r="R50" s="245"/>
      <c r="S50" s="245"/>
      <c r="T50" s="245"/>
      <c r="U50" s="245"/>
    </row>
    <row r="51" spans="1:22" s="131" customFormat="1" thickBot="1">
      <c r="A51" s="322" t="s">
        <v>196</v>
      </c>
      <c r="B51" s="226"/>
      <c r="C51" s="252">
        <v>0</v>
      </c>
      <c r="D51" s="243"/>
      <c r="E51" s="252">
        <v>0</v>
      </c>
      <c r="F51" s="243"/>
      <c r="G51" s="252">
        <v>0</v>
      </c>
      <c r="H51" s="243"/>
      <c r="I51" s="252">
        <f>I52+I53</f>
        <v>0</v>
      </c>
      <c r="J51" s="248"/>
      <c r="K51" s="252">
        <f>K52+K53</f>
        <v>-943</v>
      </c>
      <c r="L51" s="248">
        <f t="shared" ref="L51:U51" si="12">L52+L53</f>
        <v>0</v>
      </c>
      <c r="M51" s="252">
        <f t="shared" si="12"/>
        <v>526</v>
      </c>
      <c r="N51" s="248">
        <f t="shared" si="12"/>
        <v>0</v>
      </c>
      <c r="O51" s="252">
        <f t="shared" si="12"/>
        <v>20739</v>
      </c>
      <c r="P51" s="248">
        <f t="shared" si="12"/>
        <v>0</v>
      </c>
      <c r="Q51" s="252">
        <f>Q52+Q53</f>
        <v>20322</v>
      </c>
      <c r="R51" s="248">
        <f t="shared" si="12"/>
        <v>0</v>
      </c>
      <c r="S51" s="252">
        <f t="shared" si="12"/>
        <v>1993</v>
      </c>
      <c r="T51" s="252">
        <f t="shared" si="12"/>
        <v>0</v>
      </c>
      <c r="U51" s="252">
        <f t="shared" si="12"/>
        <v>22315</v>
      </c>
      <c r="V51" s="144"/>
    </row>
    <row r="52" spans="1:22" s="131" customFormat="1" thickBot="1">
      <c r="A52" s="321" t="s">
        <v>197</v>
      </c>
      <c r="B52" s="226"/>
      <c r="C52" s="243">
        <v>0</v>
      </c>
      <c r="D52" s="243"/>
      <c r="E52" s="243">
        <v>0</v>
      </c>
      <c r="F52" s="243"/>
      <c r="G52" s="243">
        <v>0</v>
      </c>
      <c r="H52" s="243"/>
      <c r="I52" s="243">
        <v>0</v>
      </c>
      <c r="J52" s="248"/>
      <c r="K52" s="243">
        <v>0</v>
      </c>
      <c r="L52" s="248"/>
      <c r="M52" s="243">
        <v>0</v>
      </c>
      <c r="N52" s="243"/>
      <c r="O52" s="243">
        <v>20739</v>
      </c>
      <c r="P52" s="243"/>
      <c r="Q52" s="248">
        <f>SUM(C52:O52)</f>
        <v>20739</v>
      </c>
      <c r="R52" s="245"/>
      <c r="S52" s="243">
        <v>1720</v>
      </c>
      <c r="T52" s="245"/>
      <c r="U52" s="246">
        <f>+Q52+S52</f>
        <v>22459</v>
      </c>
      <c r="V52" s="134"/>
    </row>
    <row r="53" spans="1:22" s="131" customFormat="1" thickBot="1">
      <c r="A53" s="321" t="s">
        <v>198</v>
      </c>
      <c r="B53" s="226"/>
      <c r="C53" s="243">
        <v>0</v>
      </c>
      <c r="D53" s="243"/>
      <c r="E53" s="243">
        <v>0</v>
      </c>
      <c r="F53" s="243"/>
      <c r="G53" s="243">
        <v>0</v>
      </c>
      <c r="H53" s="243"/>
      <c r="I53" s="243">
        <v>0</v>
      </c>
      <c r="J53" s="248"/>
      <c r="K53" s="243">
        <v>-943</v>
      </c>
      <c r="L53" s="248"/>
      <c r="M53" s="243">
        <v>526</v>
      </c>
      <c r="N53" s="243"/>
      <c r="O53" s="243">
        <v>0</v>
      </c>
      <c r="P53" s="243"/>
      <c r="Q53" s="248">
        <f>SUM(C53:O53)</f>
        <v>-417</v>
      </c>
      <c r="R53" s="245"/>
      <c r="S53" s="243">
        <v>273</v>
      </c>
      <c r="T53" s="245"/>
      <c r="U53" s="246">
        <f>+Q53+S53</f>
        <v>-144</v>
      </c>
    </row>
    <row r="54" spans="1:22" s="131" customFormat="1" ht="5.25" customHeight="1">
      <c r="A54" s="208"/>
      <c r="B54" s="226"/>
      <c r="C54" s="243"/>
      <c r="D54" s="243"/>
      <c r="E54" s="243"/>
      <c r="F54" s="243"/>
      <c r="G54" s="243"/>
      <c r="H54" s="243"/>
      <c r="I54" s="243"/>
      <c r="J54" s="248"/>
      <c r="K54" s="243"/>
      <c r="L54" s="248"/>
      <c r="M54" s="243"/>
      <c r="N54" s="243"/>
      <c r="O54" s="243"/>
      <c r="P54" s="243"/>
      <c r="Q54" s="248">
        <f t="shared" ref="Q54:Q55" si="13">SUM(C54:O54)</f>
        <v>0</v>
      </c>
      <c r="R54" s="245"/>
      <c r="S54" s="243"/>
      <c r="T54" s="245"/>
      <c r="U54" s="246"/>
    </row>
    <row r="55" spans="1:22" s="131" customFormat="1" ht="15.75">
      <c r="A55" s="320" t="s">
        <v>199</v>
      </c>
      <c r="B55" s="226"/>
      <c r="C55" s="243">
        <v>0</v>
      </c>
      <c r="D55" s="243"/>
      <c r="E55" s="243">
        <v>0</v>
      </c>
      <c r="F55" s="243"/>
      <c r="G55" s="243">
        <v>0</v>
      </c>
      <c r="H55" s="243"/>
      <c r="I55" s="243">
        <v>-550</v>
      </c>
      <c r="J55" s="248"/>
      <c r="K55" s="243">
        <v>0</v>
      </c>
      <c r="L55" s="248"/>
      <c r="M55" s="243">
        <v>0</v>
      </c>
      <c r="N55" s="243"/>
      <c r="O55" s="243">
        <v>550</v>
      </c>
      <c r="P55" s="243"/>
      <c r="Q55" s="248">
        <f t="shared" si="13"/>
        <v>0</v>
      </c>
      <c r="R55" s="245"/>
      <c r="S55" s="243">
        <v>0</v>
      </c>
      <c r="T55" s="245"/>
      <c r="U55" s="246">
        <f>+Q55+S55</f>
        <v>0</v>
      </c>
    </row>
    <row r="56" spans="1:22" s="131" customFormat="1">
      <c r="A56" s="209"/>
      <c r="B56" s="226"/>
      <c r="C56" s="239"/>
      <c r="D56" s="238"/>
      <c r="E56" s="238"/>
      <c r="F56" s="238"/>
      <c r="G56" s="239"/>
      <c r="H56" s="238"/>
      <c r="I56" s="239"/>
      <c r="J56" s="239"/>
      <c r="K56" s="239"/>
      <c r="L56" s="239"/>
      <c r="M56" s="239"/>
      <c r="N56" s="238"/>
      <c r="O56" s="239"/>
      <c r="P56" s="238"/>
      <c r="Q56" s="239"/>
      <c r="R56" s="240"/>
      <c r="S56" s="240"/>
      <c r="T56" s="241"/>
      <c r="U56" s="245"/>
    </row>
    <row r="57" spans="1:22" s="131" customFormat="1" thickBot="1">
      <c r="A57" s="345" t="s">
        <v>200</v>
      </c>
      <c r="B57" s="226">
        <v>26</v>
      </c>
      <c r="C57" s="244">
        <f>+C32+C37+C40+C44+C51+C55</f>
        <v>134798</v>
      </c>
      <c r="D57" s="238"/>
      <c r="E57" s="244">
        <f>+E34+E37+E40+E44+E51+E55+E39</f>
        <v>-34291</v>
      </c>
      <c r="F57" s="238"/>
      <c r="G57" s="244">
        <f>+G34+G37+G40+G44+G51+G55+G39</f>
        <v>55967</v>
      </c>
      <c r="H57" s="238"/>
      <c r="I57" s="244">
        <f>+I34+I37+I40+I44+I51+I55+I39</f>
        <v>31395</v>
      </c>
      <c r="J57" s="239"/>
      <c r="K57" s="244">
        <f>+K34+K37+K40+K44+K51+K55+K39</f>
        <v>3166</v>
      </c>
      <c r="L57" s="239"/>
      <c r="M57" s="244">
        <f>+M34+M37+M40+M44+M51+M55+M39</f>
        <v>216</v>
      </c>
      <c r="N57" s="238"/>
      <c r="O57" s="244">
        <f>+O34+O37+O40+O44+O51+O55+O39</f>
        <v>283653</v>
      </c>
      <c r="P57" s="238"/>
      <c r="Q57" s="244">
        <f>+Q34+Q37+Q40+Q44+Q51+Q55+Q39</f>
        <v>474904</v>
      </c>
      <c r="R57" s="240"/>
      <c r="S57" s="244">
        <f>+S34+S37+S40+S44+S51+S55+S39</f>
        <v>31740</v>
      </c>
      <c r="T57" s="241"/>
      <c r="U57" s="244">
        <f>+U34+U37+U40+U44+U51+U55+U39</f>
        <v>506644</v>
      </c>
    </row>
    <row r="58" spans="1:22" s="131" customFormat="1" ht="17.25" thickTop="1">
      <c r="A58" s="209"/>
      <c r="B58" s="226"/>
      <c r="C58" s="239"/>
      <c r="D58" s="238"/>
      <c r="E58" s="239"/>
      <c r="F58" s="238"/>
      <c r="G58" s="239"/>
      <c r="H58" s="238"/>
      <c r="I58" s="239"/>
      <c r="J58" s="239"/>
      <c r="K58" s="239"/>
      <c r="L58" s="239"/>
      <c r="M58" s="239"/>
      <c r="N58" s="238"/>
      <c r="O58" s="239"/>
      <c r="P58" s="238"/>
      <c r="Q58" s="239"/>
      <c r="R58" s="240"/>
      <c r="S58" s="239"/>
      <c r="T58" s="241"/>
      <c r="U58" s="239"/>
    </row>
    <row r="59" spans="1:22" s="131" customFormat="1">
      <c r="A59" s="209"/>
      <c r="B59" s="226"/>
      <c r="C59" s="239"/>
      <c r="D59" s="238"/>
      <c r="E59" s="238"/>
      <c r="F59" s="238"/>
      <c r="G59" s="239"/>
      <c r="H59" s="238"/>
      <c r="I59" s="239"/>
      <c r="J59" s="239"/>
      <c r="K59" s="239"/>
      <c r="L59" s="239"/>
      <c r="M59" s="239"/>
      <c r="N59" s="238"/>
      <c r="O59" s="239"/>
      <c r="P59" s="238"/>
      <c r="Q59" s="239"/>
      <c r="R59" s="240"/>
      <c r="S59" s="240"/>
      <c r="T59" s="241"/>
      <c r="U59" s="242"/>
    </row>
    <row r="60" spans="1:22" s="21" customFormat="1" ht="17.25">
      <c r="A60" s="213" t="str">
        <f>+SCI!A52</f>
        <v>Приложения на страницах с 5 до 105 являются неотъемлемой частью финансового отчета.</v>
      </c>
      <c r="B60" s="256"/>
      <c r="C60" s="203"/>
      <c r="D60" s="203"/>
      <c r="E60" s="203"/>
      <c r="F60" s="203"/>
      <c r="G60" s="257"/>
      <c r="H60" s="258"/>
      <c r="I60" s="257"/>
      <c r="J60" s="257"/>
      <c r="K60" s="259"/>
      <c r="L60" s="257"/>
      <c r="M60" s="257"/>
      <c r="N60" s="257"/>
      <c r="O60" s="257"/>
      <c r="P60" s="257"/>
      <c r="Q60" s="257"/>
      <c r="R60" s="202"/>
      <c r="S60" s="260"/>
      <c r="T60" s="202"/>
      <c r="U60" s="202"/>
    </row>
    <row r="61" spans="1:22" s="21" customFormat="1" ht="8.25" customHeight="1">
      <c r="A61" s="214"/>
      <c r="B61" s="261"/>
      <c r="C61" s="257"/>
      <c r="D61" s="257"/>
      <c r="E61" s="257"/>
      <c r="F61" s="257"/>
      <c r="G61" s="257"/>
      <c r="H61" s="258"/>
      <c r="I61" s="257"/>
      <c r="J61" s="257"/>
      <c r="K61" s="257"/>
      <c r="L61" s="257"/>
      <c r="M61" s="257"/>
      <c r="N61" s="257"/>
      <c r="O61" s="257"/>
      <c r="P61" s="257"/>
      <c r="Q61" s="257"/>
      <c r="R61" s="202"/>
      <c r="S61" s="260"/>
      <c r="T61" s="202"/>
      <c r="U61" s="202"/>
    </row>
    <row r="62" spans="1:22" ht="23.25" customHeight="1">
      <c r="A62" s="183" t="s">
        <v>115</v>
      </c>
      <c r="B62" s="262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</row>
    <row r="63" spans="1:22" ht="9.75" customHeight="1">
      <c r="A63" s="124" t="s">
        <v>168</v>
      </c>
      <c r="B63" s="262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</row>
    <row r="64" spans="1:22" ht="26.25" customHeight="1">
      <c r="A64" s="123" t="s">
        <v>169</v>
      </c>
      <c r="B64" s="262"/>
    </row>
    <row r="65" spans="1:2" ht="10.5" customHeight="1">
      <c r="A65" s="121" t="s">
        <v>2</v>
      </c>
      <c r="B65" s="262"/>
    </row>
    <row r="66" spans="1:2" ht="23.25" customHeight="1">
      <c r="A66" s="335" t="s">
        <v>69</v>
      </c>
      <c r="B66" s="264"/>
    </row>
    <row r="67" spans="1:2" ht="14.25" customHeight="1">
      <c r="A67" s="121" t="s">
        <v>12</v>
      </c>
      <c r="B67" s="264"/>
    </row>
    <row r="68" spans="1:2" ht="8.25" customHeight="1">
      <c r="A68" s="215"/>
      <c r="B68" s="265"/>
    </row>
    <row r="69" spans="1:2" ht="17.25">
      <c r="A69" s="216"/>
      <c r="B69" s="266"/>
    </row>
    <row r="70" spans="1:2" ht="17.25">
      <c r="A70" s="217"/>
      <c r="B70" s="267"/>
    </row>
    <row r="71" spans="1:2">
      <c r="A71" s="214"/>
    </row>
    <row r="73" spans="1:2">
      <c r="A73" s="218"/>
    </row>
    <row r="79" spans="1:2">
      <c r="A79" s="219"/>
      <c r="B79" s="204"/>
    </row>
  </sheetData>
  <mergeCells count="13">
    <mergeCell ref="A1:G1"/>
    <mergeCell ref="A2:U2"/>
    <mergeCell ref="A12:B12"/>
    <mergeCell ref="Q5:Q6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9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AFA 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Lyubima Dasheva</cp:lastModifiedBy>
  <cp:lastPrinted>2018-08-24T08:48:43Z</cp:lastPrinted>
  <dcterms:created xsi:type="dcterms:W3CDTF">2012-04-12T11:15:46Z</dcterms:created>
  <dcterms:modified xsi:type="dcterms:W3CDTF">2018-08-28T07:43:03Z</dcterms:modified>
</cp:coreProperties>
</file>