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160" tabRatio="49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6 Moldova" sheetId="16" r:id="rId16"/>
  </sheets>
  <externalReferences>
    <externalReference r:id="rId19"/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<sst xmlns="http://schemas.openxmlformats.org/spreadsheetml/2006/main" count="1467" uniqueCount="924">
  <si>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</si>
  <si>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</si>
  <si>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</si>
  <si>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</si>
  <si>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</si>
  <si>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</si>
  <si>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</si>
  <si>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</si>
  <si>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</si>
  <si>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</si>
  <si>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</si>
  <si>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</si>
  <si>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</si>
  <si>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</si>
  <si>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</si>
  <si>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</si>
  <si>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</si>
  <si>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</si>
  <si>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</si>
  <si>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</si>
  <si>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</si>
  <si>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</si>
  <si>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</si>
  <si>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</si>
  <si>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</si>
  <si>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</si>
  <si>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</si>
  <si>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</si>
  <si>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</si>
  <si>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</si>
  <si>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</si>
  <si>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</si>
  <si>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</si>
  <si>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</si>
  <si>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</si>
  <si>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</si>
  <si>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</si>
  <si>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</si>
  <si>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</si>
  <si>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</si>
  <si>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</si>
  <si>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</si>
  <si>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</si>
  <si>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</si>
  <si>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</si>
  <si>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</si>
  <si>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</si>
  <si>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</si>
  <si>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</si>
  <si>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</si>
  <si>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</si>
  <si>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</si>
  <si>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</si>
  <si>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</si>
  <si>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</si>
  <si>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</si>
  <si>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</si>
  <si>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</si>
  <si>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</si>
  <si>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</si>
  <si>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</si>
  <si>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</si>
  <si>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</si>
  <si>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</si>
  <si>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</si>
  <si>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</si>
  <si>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</si>
  <si>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</si>
  <si>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</si>
  <si>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</si>
  <si>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</si>
  <si>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</si>
  <si>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</si>
  <si>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</si>
  <si>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</si>
  <si>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</si>
  <si>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</si>
  <si>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</si>
  <si>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</si>
  <si>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</si>
  <si>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</si>
  <si>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</si>
  <si>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</si>
  <si>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</si>
  <si>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</si>
  <si>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</si>
  <si>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</si>
  <si>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</si>
  <si>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</si>
  <si>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</si>
  <si>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</si>
  <si>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</si>
  <si>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</si>
  <si>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</si>
  <si>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</si>
  <si>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</si>
  <si>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</si>
  <si>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</si>
  <si>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</si>
  <si>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</si>
  <si>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</si>
  <si>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</si>
  <si>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</si>
  <si>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</si>
  <si>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</si>
  <si>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</si>
  <si>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</si>
  <si>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</si>
  <si>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</si>
  <si>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</si>
  <si>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</si>
  <si>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</si>
  <si>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</si>
  <si>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</si>
  <si>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</si>
  <si>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</si>
  <si>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</si>
  <si>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</si>
  <si>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</si>
  <si>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</si>
  <si>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</si>
  <si>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</si>
  <si>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</si>
  <si>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</si>
  <si>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</si>
  <si>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</si>
  <si>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</si>
  <si>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</si>
  <si>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</si>
  <si>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</si>
  <si>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</si>
  <si>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</si>
  <si>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</si>
  <si>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</si>
  <si>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</si>
  <si>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</si>
  <si>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</si>
  <si>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</si>
  <si>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</si>
  <si>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</si>
  <si>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</si>
  <si>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</si>
  <si>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</si>
  <si>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</si>
  <si>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</si>
  <si>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</si>
  <si>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</si>
  <si>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</si>
  <si>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</si>
  <si>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</si>
  <si>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</si>
  <si>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</si>
  <si>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</si>
  <si>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</si>
  <si>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</si>
  <si>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</si>
  <si>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</si>
  <si>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</si>
  <si>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</si>
  <si>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</si>
  <si>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</si>
  <si>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</si>
  <si>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</si>
  <si>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</si>
  <si>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</si>
  <si>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</si>
  <si>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</si>
  <si>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</si>
  <si>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</si>
  <si>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</si>
  <si>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</si>
  <si>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</si>
  <si>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</si>
  <si>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</si>
  <si>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</si>
  <si>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</si>
  <si>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</si>
  <si>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</si>
  <si>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</si>
  <si>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</si>
  <si>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</si>
  <si>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</si>
  <si>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</si>
  <si>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</si>
  <si>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</si>
  <si>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</si>
  <si>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</si>
  <si>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</si>
  <si>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</si>
  <si>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</si>
  <si>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</si>
  <si>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</si>
  <si>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</si>
  <si>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</si>
  <si>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</si>
  <si>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</si>
  <si>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</si>
  <si>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</si>
  <si>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</si>
  <si>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</si>
  <si>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</si>
  <si>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</si>
  <si>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</si>
  <si>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</si>
  <si>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</si>
  <si>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</si>
  <si>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</si>
  <si>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</si>
  <si>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</si>
  <si>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</si>
  <si>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</si>
  <si>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</si>
  <si>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</si>
  <si>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</si>
  <si>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</si>
  <si>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</si>
  <si>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</si>
  <si>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</si>
  <si>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</si>
  <si>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</si>
  <si>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</si>
  <si>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</si>
  <si>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</si>
  <si>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</si>
  <si>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</si>
  <si>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</si>
  <si>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</si>
  <si>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</si>
  <si>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</si>
  <si>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</si>
  <si>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</si>
  <si>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</si>
  <si>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</si>
  <si>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</si>
  <si>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</si>
  <si>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</si>
  <si>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</si>
  <si>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</si>
  <si>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</si>
  <si>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</si>
  <si>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</si>
  <si>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</si>
  <si>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</si>
  <si>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</si>
  <si>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</si>
  <si>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</si>
  <si>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</si>
  <si>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</si>
  <si>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</si>
  <si>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</si>
  <si>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</si>
  <si>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</si>
  <si>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</si>
  <si>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</si>
  <si>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</si>
  <si>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</si>
  <si>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</si>
  <si>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</si>
  <si>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</si>
  <si>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</si>
  <si>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</si>
  <si>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</si>
  <si>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</si>
  <si>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</si>
  <si>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</si>
  <si>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</si>
  <si>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</si>
  <si>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</si>
  <si>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</si>
  <si>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</si>
  <si>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</si>
  <si>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</si>
  <si>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</si>
  <si>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</si>
  <si>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</si>
  <si>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</si>
  <si>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</si>
  <si>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</si>
  <si>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</si>
  <si>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</si>
  <si>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</si>
  <si>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</si>
  <si>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</si>
  <si>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</si>
  <si>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</si>
  <si>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</si>
  <si>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</si>
  <si>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</si>
  <si>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</si>
  <si>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</si>
  <si>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</si>
  <si>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</si>
  <si>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</si>
  <si>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</si>
  <si>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</si>
  <si>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</si>
  <si>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</si>
  <si>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</si>
  <si>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</si>
  <si>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</si>
  <si>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</si>
  <si>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</si>
  <si>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</si>
  <si>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</si>
  <si>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</si>
  <si>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</si>
  <si>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</si>
  <si>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</si>
  <si>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</si>
  <si>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</si>
  <si>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</si>
  <si>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</si>
  <si>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</si>
  <si>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</si>
  <si>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</si>
  <si>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</si>
  <si>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</si>
  <si>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</si>
  <si>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</si>
  <si>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</si>
  <si>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</si>
  <si>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</si>
  <si>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</si>
  <si>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</si>
  <si>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</si>
  <si>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</si>
  <si>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</si>
  <si>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</si>
  <si>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</si>
  <si>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</si>
  <si>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</si>
  <si>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</si>
  <si>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</si>
  <si>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</si>
  <si>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</si>
  <si>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</si>
  <si>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</si>
  <si>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</si>
  <si>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</si>
  <si>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</si>
  <si>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</si>
  <si>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</si>
  <si>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</si>
  <si>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</si>
  <si>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</si>
  <si>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</si>
  <si>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</si>
  <si>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</si>
  <si>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</si>
  <si>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</si>
  <si>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</si>
  <si>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</si>
  <si>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</si>
  <si>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</si>
  <si>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</si>
  <si>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</si>
  <si>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</si>
  <si>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</si>
  <si>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</si>
  <si>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</si>
  <si>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</si>
  <si>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</si>
  <si>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</si>
  <si>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</si>
  <si>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</si>
  <si>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</si>
  <si>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</si>
  <si>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</si>
  <si>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</si>
  <si>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</si>
  <si>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</si>
  <si>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</si>
  <si>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</si>
  <si>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</si>
  <si>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</si>
  <si>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</si>
  <si>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</si>
  <si>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</si>
  <si>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</si>
  <si>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</si>
  <si>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</si>
  <si>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</si>
  <si>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</si>
  <si>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</si>
  <si>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</si>
  <si>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</si>
  <si>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</si>
  <si>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</si>
  <si>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</si>
  <si>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</si>
  <si>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</si>
  <si>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</si>
  <si>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</si>
  <si>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</si>
  <si>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</si>
  <si>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</si>
  <si>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</si>
  <si>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</si>
  <si>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</si>
  <si>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</si>
  <si>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</si>
  <si>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</si>
  <si>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</si>
  <si>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</si>
  <si>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</si>
  <si>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</si>
  <si>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</si>
  <si>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</si>
  <si>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</si>
  <si>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</si>
  <si>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</si>
  <si>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</si>
  <si>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</si>
  <si>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</si>
  <si>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</si>
  <si>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</si>
  <si>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</si>
  <si>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</si>
  <si>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</si>
  <si>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</si>
  <si>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</si>
  <si>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</si>
  <si>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</si>
  <si>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</si>
  <si>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</si>
  <si>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</si>
  <si>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</si>
  <si>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</si>
  <si>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</si>
  <si>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</si>
  <si>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</si>
  <si>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</si>
  <si>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</si>
  <si>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</si>
  <si>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</si>
  <si>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</si>
  <si>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</si>
  <si>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</si>
  <si>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</si>
  <si>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</si>
  <si>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</si>
  <si>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</si>
  <si>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</si>
  <si>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</si>
  <si>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</si>
  <si>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</si>
  <si>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</si>
  <si>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</si>
  <si>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</si>
  <si>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</si>
  <si>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</si>
  <si>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</si>
  <si>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</si>
  <si>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</si>
  <si>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</si>
  <si>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</si>
  <si>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</si>
  <si>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</si>
  <si>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</si>
  <si>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</si>
  <si>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</si>
  <si>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</si>
  <si>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</si>
  <si>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</si>
  <si>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</si>
  <si>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</si>
  <si>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</si>
  <si>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</si>
  <si>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</si>
  <si>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</si>
  <si>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</si>
  <si>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</si>
  <si>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</si>
  <si>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</si>
  <si>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</si>
  <si>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</si>
  <si>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</si>
  <si>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</si>
  <si>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</si>
  <si>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</si>
  <si>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</si>
  <si>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</si>
  <si>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</si>
  <si>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</si>
  <si>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</si>
  <si>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</si>
  <si>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</si>
  <si>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</si>
  <si>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</si>
  <si>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</si>
  <si>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</si>
  <si>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</si>
  <si>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</si>
  <si>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</si>
  <si>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</si>
  <si>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</si>
  <si>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</si>
  <si>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</si>
  <si>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</si>
  <si>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</si>
  <si>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</si>
  <si>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</si>
  <si>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</si>
  <si>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</si>
  <si>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</si>
  <si>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</si>
  <si>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</si>
  <si>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</si>
  <si>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</si>
  <si>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</si>
  <si>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</si>
  <si>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</si>
  <si>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</si>
  <si>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</si>
  <si>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</si>
  <si>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</si>
  <si>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</si>
  <si>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</si>
  <si>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</si>
  <si>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</si>
  <si>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</si>
  <si>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</si>
  <si>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</si>
  <si>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</si>
  <si>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</si>
  <si>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</si>
  <si>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</si>
  <si>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</si>
  <si>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</si>
  <si>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</si>
  <si>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</si>
  <si>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</si>
  <si>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</si>
  <si>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</si>
  <si>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</si>
  <si>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</si>
  <si>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</si>
  <si>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</si>
  <si>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</si>
  <si>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</si>
  <si>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</si>
  <si>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</si>
  <si>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</si>
  <si>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</si>
  <si>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</si>
  <si>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</si>
  <si>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</si>
  <si>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</si>
  <si>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</si>
  <si>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</si>
  <si>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</si>
  <si>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</si>
  <si>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</si>
  <si>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</si>
  <si>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</si>
  <si>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</si>
  <si>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</si>
  <si>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</si>
  <si>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</si>
  <si>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</si>
  <si>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</si>
  <si>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</si>
  <si>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</si>
  <si>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</si>
  <si>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</si>
  <si>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</si>
  <si>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</si>
  <si>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</si>
  <si>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</si>
  <si>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</si>
  <si>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</si>
  <si>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</si>
  <si>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</si>
  <si>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</si>
  <si>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</si>
  <si>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</si>
  <si>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</si>
  <si>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</si>
  <si>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</si>
  <si>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</si>
  <si>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</si>
  <si>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</si>
  <si>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</si>
  <si>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</si>
  <si>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</si>
  <si>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</si>
  <si>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</si>
  <si>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</si>
  <si>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</si>
  <si>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</si>
  <si>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</si>
  <si>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</si>
  <si>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</si>
  <si>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</si>
  <si>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</si>
  <si>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</si>
  <si>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</si>
  <si>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</si>
  <si>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</si>
  <si>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</si>
  <si>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</si>
  <si>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</si>
  <si>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</si>
  <si>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</si>
  <si>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</si>
  <si>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</si>
  <si>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</si>
  <si>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</si>
  <si>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</si>
  <si>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</si>
  <si>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</si>
  <si>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</si>
  <si>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</si>
  <si>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</si>
  <si>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</si>
  <si>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</si>
  <si>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</si>
  <si>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</si>
  <si>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</si>
  <si>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</si>
  <si>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</si>
  <si>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</si>
  <si>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</si>
  <si>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</si>
  <si>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</si>
  <si>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</si>
  <si>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</si>
  <si>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</si>
  <si>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</si>
  <si>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</si>
  <si>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</si>
  <si>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</si>
  <si>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</si>
  <si>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</si>
  <si>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</si>
  <si>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</si>
  <si>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</si>
  <si>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</si>
  <si>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</si>
  <si>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</si>
  <si>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</si>
  <si>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</si>
  <si>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</si>
  <si>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</si>
  <si>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</si>
  <si>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</si>
  <si>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</si>
  <si>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</si>
  <si>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</si>
  <si>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</si>
  <si>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</si>
  <si>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</si>
  <si>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</si>
  <si>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</si>
  <si>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</si>
  <si>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</si>
  <si>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</si>
  <si>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</si>
  <si>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</si>
  <si>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</si>
  <si>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</si>
  <si>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</si>
  <si>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</si>
  <si>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</si>
  <si>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</si>
  <si>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</si>
  <si>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</si>
  <si>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</si>
  <si>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</si>
  <si>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</si>
  <si>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</si>
  <si>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</si>
  <si>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</si>
  <si>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</si>
  <si>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</si>
  <si>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</si>
  <si>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</si>
  <si>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</si>
  <si>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</si>
  <si>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</si>
  <si>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</si>
  <si>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</si>
  <si>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</si>
  <si>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</si>
  <si>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</si>
  <si>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</si>
  <si>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</si>
  <si>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</si>
  <si>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</si>
  <si>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</si>
  <si>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</si>
  <si>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</si>
  <si>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</si>
  <si>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</si>
  <si>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</si>
  <si>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</si>
  <si>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</si>
  <si>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</si>
  <si>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</si>
  <si>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</si>
  <si>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</si>
  <si>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</si>
  <si>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</si>
  <si>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</si>
  <si>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</si>
  <si>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</si>
  <si>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</si>
  <si>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</si>
  <si>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</si>
  <si>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</si>
  <si>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</si>
  <si>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</si>
  <si>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</si>
  <si>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</si>
  <si>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</si>
  <si>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</si>
  <si>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</si>
  <si>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</si>
  <si>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</si>
  <si>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</si>
  <si>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</si>
  <si>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</si>
  <si>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</si>
  <si>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</si>
  <si>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</si>
  <si>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</si>
  <si>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</si>
  <si>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</si>
  <si>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</si>
  <si>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</si>
  <si>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</si>
  <si>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</si>
  <si>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</si>
  <si>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</si>
  <si>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</si>
  <si>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</si>
  <si>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</si>
  <si>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</si>
  <si>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</si>
  <si>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</si>
  <si>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</si>
  <si>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</si>
  <si>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</si>
  <si>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</si>
  <si>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</si>
  <si>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</si>
  <si>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</si>
  <si>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</si>
  <si>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</si>
  <si>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</si>
  <si>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</si>
  <si>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</si>
  <si>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</si>
  <si>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</si>
  <si>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</si>
  <si>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</si>
  <si>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</si>
  <si>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</si>
  <si>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</si>
  <si>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</si>
  <si>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</si>
  <si>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</si>
  <si>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</si>
  <si>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</si>
  <si>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</si>
  <si>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</si>
  <si>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</si>
  <si>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</si>
  <si>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</si>
  <si>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</si>
  <si>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</si>
  <si>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</si>
  <si>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</si>
  <si>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</si>
  <si>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</si>
  <si>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</si>
  <si>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</si>
  <si>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</si>
  <si>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</si>
  <si>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</si>
  <si>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</si>
  <si>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</si>
  <si>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</si>
  <si>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</si>
  <si>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</si>
  <si>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</si>
  <si>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</si>
  <si>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</si>
  <si>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</si>
  <si>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</si>
  <si>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</si>
  <si>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</si>
  <si>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</si>
  <si>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</si>
  <si>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</si>
  <si>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</si>
  <si>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</si>
  <si>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</si>
  <si>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</si>
  <si>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</si>
  <si>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</si>
  <si>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</si>
  <si>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</si>
  <si>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</si>
  <si>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</si>
  <si>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</si>
  <si>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</si>
  <si>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</si>
  <si>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</si>
  <si>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</si>
  <si>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</si>
  <si>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</si>
  <si>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</si>
  <si>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</si>
  <si>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</si>
  <si>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</si>
  <si>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</si>
  <si>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</si>
  <si>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</si>
  <si>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</si>
  <si>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</si>
  <si>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</si>
  <si>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</si>
  <si>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</si>
  <si>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</si>
  <si>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</si>
  <si>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</si>
  <si>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</si>
  <si>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</si>
  <si>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</si>
  <si>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</si>
  <si>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</si>
  <si>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</si>
  <si>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</si>
  <si>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</si>
  <si>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</si>
  <si>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</si>
  <si>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</si>
  <si>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</si>
  <si>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</si>
  <si>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</si>
  <si>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</si>
  <si>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</si>
  <si>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</si>
  <si>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</si>
  <si>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</si>
  <si>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</si>
  <si>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</si>
  <si>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</si>
  <si>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</si>
  <si>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</si>
  <si>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</si>
  <si>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</si>
  <si>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</si>
  <si>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</si>
  <si>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</si>
  <si>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</si>
  <si>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</si>
  <si>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</si>
  <si>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</si>
  <si>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</si>
  <si>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</si>
  <si>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</si>
  <si>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</si>
  <si>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</si>
  <si>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</si>
  <si>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IORDANKA PETKOVA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</si>
  <si>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</si>
  <si>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</si>
  <si>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</si>
  <si>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</si>
  <si>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</si>
  <si>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</si>
  <si>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</si>
  <si>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</si>
  <si>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</si>
  <si>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for public companies and other issuers of securities,
real-estate investment trusts and  
persons under §1e from POSA</t>
  </si>
  <si>
    <t>2/ Biopharm engineering AD</t>
  </si>
  <si>
    <t>3/ Veta Pharma AD</t>
  </si>
  <si>
    <t>4/ Momina krepost AD</t>
  </si>
  <si>
    <t xml:space="preserve">5/ Pharmalogistica AD </t>
  </si>
  <si>
    <t>6/ Aromania OOD</t>
  </si>
  <si>
    <t>7/ Sopharma buildings AD</t>
  </si>
  <si>
    <t xml:space="preserve">8/ Electroncommerce AD </t>
  </si>
  <si>
    <t>9/ Phyto Palauzovo AD</t>
  </si>
  <si>
    <t>SECURITEIS MOLDOVA</t>
  </si>
  <si>
    <t>SECURITIES BULGARIA</t>
  </si>
  <si>
    <t>of SOPHARMA AD Preliminary report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</si>
  <si>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</si>
  <si>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</si>
  <si>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</si>
  <si>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</si>
  <si>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2/ Expat Bulgaria BTF</t>
  </si>
  <si>
    <t>3/ Todorov AD</t>
  </si>
  <si>
    <t>4/ Sopharma properties REIT</t>
  </si>
  <si>
    <t>5/ Chimimport AD</t>
  </si>
  <si>
    <t>6/ Aroma OOD</t>
  </si>
  <si>
    <t>7/ Industrial Holding Bulgaria AD</t>
  </si>
  <si>
    <t>8/ Ecobulpack AD</t>
  </si>
  <si>
    <t>9/ Unicredit Bulbank AD</t>
  </si>
  <si>
    <t>10/ Expo Group AD</t>
  </si>
  <si>
    <t>11/ ImVenchar 1 KDA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</si>
  <si>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</si>
  <si>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</si>
  <si>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</si>
  <si>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</si>
  <si>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</si>
  <si>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</si>
  <si>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</si>
  <si>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</si>
  <si>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</si>
  <si>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</si>
  <si>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</si>
  <si>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</si>
  <si>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</si>
  <si>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</si>
  <si>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</si>
  <si>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</si>
  <si>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</si>
  <si>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</si>
  <si>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</si>
  <si>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4/ Sopharma Kazakhstan EOOD, Kazakhstan</t>
  </si>
  <si>
    <t>5/ Sopharma Warsaw EOOD, Poland</t>
  </si>
  <si>
    <t>end of period (8+9-10)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</si>
</sst>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8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8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9" fillId="33" borderId="17" xfId="53" applyNumberFormat="1" applyFont="1" applyFill="1" applyBorder="1" applyAlignment="1" applyProtection="1">
      <alignment/>
      <protection locked="0"/>
    </xf>
    <xf numFmtId="49" fontId="69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2" xfId="64" applyFont="1" applyBorder="1" applyAlignment="1" applyProtection="1">
      <alignment horizontal="center" vertical="top" wrapText="1"/>
      <protection/>
    </xf>
    <xf numFmtId="0" fontId="8" fillId="34" borderId="23" xfId="64" applyFont="1" applyFill="1" applyBorder="1" applyAlignment="1" applyProtection="1">
      <alignment vertical="top" wrapText="1"/>
      <protection/>
    </xf>
    <xf numFmtId="0" fontId="9" fillId="34" borderId="23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4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5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4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3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4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4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10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right" vertical="center" wrapText="1"/>
      <protection/>
    </xf>
    <xf numFmtId="49" fontId="10" fillId="0" borderId="16" xfId="61" applyNumberFormat="1" applyFont="1" applyBorder="1" applyAlignment="1" applyProtection="1">
      <alignment horizontal="center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right" vertical="center"/>
      <protection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0" fontId="4" fillId="0" borderId="23" xfId="62" applyFont="1" applyBorder="1" applyAlignment="1" applyProtection="1" quotePrefix="1">
      <alignment horizontal="right" vertical="center"/>
      <protection/>
    </xf>
    <xf numFmtId="0" fontId="3" fillId="0" borderId="23" xfId="62" applyFont="1" applyBorder="1" applyAlignment="1" applyProtection="1">
      <alignment horizontal="right" vertical="center"/>
      <protection/>
    </xf>
    <xf numFmtId="0" fontId="3" fillId="0" borderId="23" xfId="62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right" vertical="center" wrapText="1"/>
      <protection/>
    </xf>
    <xf numFmtId="0" fontId="4" fillId="0" borderId="30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49" fontId="4" fillId="0" borderId="21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1" xfId="59" applyFont="1" applyBorder="1" applyAlignment="1" applyProtection="1">
      <alignment horizontal="center"/>
      <protection/>
    </xf>
    <xf numFmtId="0" fontId="4" fillId="0" borderId="22" xfId="59" applyFont="1" applyBorder="1" applyAlignment="1" applyProtection="1">
      <alignment horizontal="center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5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2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3" xfId="64" applyNumberFormat="1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1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1" xfId="67" applyFont="1" applyBorder="1" applyAlignment="1">
      <alignment horizontal="left" vertical="center" wrapText="1"/>
      <protection/>
    </xf>
    <xf numFmtId="0" fontId="22" fillId="0" borderId="21" xfId="67" applyFont="1" applyBorder="1" applyAlignment="1">
      <alignment horizontal="centerContinuous" vertical="center" wrapText="1"/>
      <protection/>
    </xf>
    <xf numFmtId="0" fontId="22" fillId="36" borderId="21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35" xfId="67" applyFont="1" applyBorder="1" applyAlignment="1">
      <alignment horizontal="centerContinuous" vertical="center" wrapText="1"/>
      <protection/>
    </xf>
    <xf numFmtId="0" fontId="22" fillId="36" borderId="26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6" borderId="35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16" xfId="62" applyFont="1" applyBorder="1" applyAlignment="1" applyProtection="1">
      <alignment horizontal="center" vertical="center" wrapText="1"/>
      <protection/>
    </xf>
    <xf numFmtId="0" fontId="22" fillId="0" borderId="16" xfId="62" applyFont="1" applyBorder="1" applyAlignment="1" applyProtection="1">
      <alignment vertical="justify" wrapText="1"/>
      <protection/>
    </xf>
    <xf numFmtId="0" fontId="23" fillId="0" borderId="16" xfId="62" applyFont="1" applyBorder="1" applyProtection="1">
      <alignment/>
      <protection/>
    </xf>
    <xf numFmtId="0" fontId="23" fillId="0" borderId="16" xfId="62" applyFont="1" applyBorder="1" applyAlignment="1" applyProtection="1">
      <alignment wrapText="1"/>
      <protection/>
    </xf>
    <xf numFmtId="0" fontId="23" fillId="0" borderId="16" xfId="62" applyFont="1" applyBorder="1" applyAlignment="1" applyProtection="1">
      <alignment vertical="center" wrapText="1"/>
      <protection/>
    </xf>
    <xf numFmtId="0" fontId="24" fillId="0" borderId="16" xfId="62" applyFont="1" applyBorder="1" applyAlignment="1" applyProtection="1">
      <alignment horizontal="right"/>
      <protection/>
    </xf>
    <xf numFmtId="0" fontId="22" fillId="0" borderId="16" xfId="62" applyFont="1" applyBorder="1" applyAlignment="1" applyProtection="1">
      <alignment horizontal="left"/>
      <protection/>
    </xf>
    <xf numFmtId="0" fontId="23" fillId="0" borderId="16" xfId="62" applyFont="1" applyBorder="1" applyAlignment="1" applyProtection="1">
      <alignment horizontal="left" vertical="center" wrapText="1"/>
      <protection/>
    </xf>
    <xf numFmtId="0" fontId="22" fillId="0" borderId="31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3" fillId="0" borderId="16" xfId="62" applyFont="1" applyBorder="1" applyAlignment="1" applyProtection="1">
      <alignment vertical="justify"/>
      <protection/>
    </xf>
    <xf numFmtId="0" fontId="22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1" xfId="60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Continuous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0" fontId="68" fillId="0" borderId="13" xfId="68" applyFont="1" applyBorder="1" applyAlignment="1" applyProtection="1">
      <alignment horizontal="centerContinuous" vertical="center" wrapText="1"/>
      <protection/>
    </xf>
    <xf numFmtId="0" fontId="68" fillId="0" borderId="13" xfId="68" applyFont="1" applyFill="1" applyBorder="1" applyAlignment="1" applyProtection="1">
      <alignment horizontal="centerContinuous" vertical="center" wrapText="1"/>
      <protection/>
    </xf>
    <xf numFmtId="49" fontId="69" fillId="33" borderId="11" xfId="53" applyNumberFormat="1" applyFont="1" applyFill="1" applyBorder="1" applyAlignment="1">
      <alignment/>
    </xf>
    <xf numFmtId="0" fontId="9" fillId="34" borderId="23" xfId="64" applyFont="1" applyFill="1" applyBorder="1" applyAlignment="1" applyProtection="1">
      <alignment horizontal="left" vertical="center" wrapText="1"/>
      <protection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1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5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4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4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1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30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5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4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4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1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3" fontId="4" fillId="0" borderId="22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1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5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4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4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1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4" fillId="0" borderId="22" xfId="58" applyNumberFormat="1" applyFont="1" applyBorder="1" applyAlignment="1">
      <alignment vertical="top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4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1" xfId="66" applyFont="1" applyBorder="1" applyAlignment="1">
      <alignment horizontal="center" vertical="center" wrapText="1"/>
      <protection/>
    </xf>
    <xf numFmtId="3" fontId="3" fillId="0" borderId="21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14" fontId="3" fillId="0" borderId="38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41" xfId="66" applyFont="1" applyBorder="1" applyAlignment="1" applyProtection="1">
      <alignment horizontal="center"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5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5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42" xfId="65" applyNumberFormat="1" applyFont="1" applyBorder="1" applyAlignment="1">
      <alignment wrapText="1"/>
      <protection/>
    </xf>
    <xf numFmtId="49" fontId="3" fillId="0" borderId="21" xfId="65" applyNumberFormat="1" applyFont="1" applyBorder="1" applyAlignment="1">
      <alignment horizontal="center"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22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1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5" xfId="67" applyNumberFormat="1" applyFont="1" applyBorder="1" applyAlignment="1">
      <alignment horizontal="center" vertical="center" wrapText="1"/>
      <protection/>
    </xf>
    <xf numFmtId="3" fontId="3" fillId="0" borderId="24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right" vertical="center" wrapText="1"/>
      <protection/>
    </xf>
    <xf numFmtId="49" fontId="4" fillId="36" borderId="31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0" fontId="4" fillId="36" borderId="25" xfId="62" applyFont="1" applyFill="1" applyBorder="1" applyAlignment="1">
      <alignment horizontal="right" vertical="center" wrapText="1"/>
      <protection/>
    </xf>
    <xf numFmtId="0" fontId="4" fillId="0" borderId="24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1" fontId="4" fillId="36" borderId="43" xfId="62" applyNumberFormat="1" applyFont="1" applyFill="1" applyBorder="1" applyAlignment="1">
      <alignment horizontal="right" vertical="center" wrapText="1"/>
      <protection/>
    </xf>
    <xf numFmtId="0" fontId="4" fillId="0" borderId="42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4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5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9" xfId="59" applyNumberFormat="1" applyFont="1" applyBorder="1" applyAlignment="1">
      <alignment horizontal="right" vertical="center" wrapText="1"/>
      <protection/>
    </xf>
    <xf numFmtId="3" fontId="10" fillId="0" borderId="24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42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10" fillId="0" borderId="22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5" xfId="59" applyFont="1" applyBorder="1" applyAlignment="1">
      <alignment horizontal="right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 vertical="center" wrapText="1"/>
      <protection/>
    </xf>
    <xf numFmtId="49" fontId="10" fillId="0" borderId="28" xfId="59" applyNumberFormat="1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0" fontId="10" fillId="0" borderId="29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42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horizontal="center" vertical="center" wrapText="1"/>
      <protection/>
    </xf>
    <xf numFmtId="1" fontId="4" fillId="0" borderId="21" xfId="59" applyNumberFormat="1" applyFont="1" applyBorder="1" applyAlignment="1">
      <alignment horizontal="right" vertical="center" wrapText="1"/>
      <protection/>
    </xf>
    <xf numFmtId="1" fontId="4" fillId="0" borderId="22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5" xfId="59" applyNumberFormat="1" applyFont="1" applyBorder="1" applyAlignment="1">
      <alignment horizontal="right"/>
      <protection/>
    </xf>
    <xf numFmtId="1" fontId="10" fillId="0" borderId="29" xfId="59" applyNumberFormat="1" applyFont="1" applyBorder="1" applyAlignment="1">
      <alignment horizontal="right" vertical="center" wrapText="1"/>
      <protection/>
    </xf>
    <xf numFmtId="49" fontId="3" fillId="0" borderId="45" xfId="59" applyNumberFormat="1" applyFont="1" applyBorder="1" applyAlignment="1">
      <alignment horizontal="center" vertical="center" wrapText="1"/>
      <protection/>
    </xf>
    <xf numFmtId="1" fontId="3" fillId="0" borderId="45" xfId="59" applyNumberFormat="1" applyFont="1" applyBorder="1" applyAlignment="1">
      <alignment horizontal="right" vertical="center" wrapText="1"/>
      <protection/>
    </xf>
    <xf numFmtId="1" fontId="3" fillId="0" borderId="46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/>
      <protection/>
    </xf>
    <xf numFmtId="49" fontId="10" fillId="0" borderId="45" xfId="59" applyNumberFormat="1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right" vertical="center" wrapText="1"/>
      <protection/>
    </xf>
    <xf numFmtId="0" fontId="10" fillId="0" borderId="46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5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4" xfId="60" applyNumberFormat="1" applyFont="1" applyBorder="1" applyAlignment="1">
      <alignment horizontal="right" vertical="center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3" fontId="10" fillId="0" borderId="28" xfId="60" applyNumberFormat="1" applyFont="1" applyBorder="1" applyAlignment="1">
      <alignment horizontal="right" vertical="center"/>
      <protection/>
    </xf>
    <xf numFmtId="3" fontId="10" fillId="0" borderId="29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49" fontId="10" fillId="0" borderId="47" xfId="60" applyNumberFormat="1" applyFont="1" applyBorder="1" applyAlignment="1" applyProtection="1">
      <alignment horizontal="center" vertical="center" wrapText="1"/>
      <protection/>
    </xf>
    <xf numFmtId="3" fontId="10" fillId="0" borderId="47" xfId="60" applyNumberFormat="1" applyFont="1" applyBorder="1" applyAlignment="1" applyProtection="1">
      <alignment horizontal="right" vertical="center"/>
      <protection/>
    </xf>
    <xf numFmtId="0" fontId="9" fillId="34" borderId="30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3" xfId="64" applyFont="1" applyBorder="1" applyAlignment="1" applyProtection="1">
      <alignment vertical="top" wrapText="1"/>
      <protection/>
    </xf>
    <xf numFmtId="3" fontId="3" fillId="0" borderId="48" xfId="64" applyNumberFormat="1" applyFont="1" applyBorder="1" applyAlignment="1">
      <alignment vertical="center" wrapText="1"/>
      <protection/>
    </xf>
    <xf numFmtId="1" fontId="3" fillId="0" borderId="49" xfId="64" applyNumberFormat="1" applyFont="1" applyBorder="1" applyAlignment="1">
      <alignment horizontal="right" vertical="center" wrapText="1"/>
      <protection/>
    </xf>
    <xf numFmtId="1" fontId="9" fillId="34" borderId="21" xfId="0" applyNumberFormat="1" applyFont="1" applyFill="1" applyBorder="1" applyAlignment="1" applyProtection="1">
      <alignment vertical="top"/>
      <protection/>
    </xf>
    <xf numFmtId="49" fontId="8" fillId="34" borderId="49" xfId="64" applyNumberFormat="1" applyFont="1" applyFill="1" applyBorder="1" applyAlignment="1" applyProtection="1">
      <alignment vertical="center" wrapText="1"/>
      <protection/>
    </xf>
    <xf numFmtId="49" fontId="3" fillId="0" borderId="48" xfId="64" applyNumberFormat="1" applyFont="1" applyBorder="1" applyAlignment="1">
      <alignment horizontal="right" vertical="center" wrapText="1"/>
      <protection/>
    </xf>
    <xf numFmtId="0" fontId="8" fillId="34" borderId="20" xfId="64" applyFont="1" applyFill="1" applyBorder="1" applyAlignment="1" applyProtection="1">
      <alignment vertical="top" wrapText="1"/>
      <protection/>
    </xf>
    <xf numFmtId="0" fontId="8" fillId="34" borderId="49" xfId="64" applyFont="1" applyFill="1" applyBorder="1" applyAlignment="1" applyProtection="1">
      <alignment vertical="top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vertical="center" wrapText="1"/>
      <protection/>
    </xf>
    <xf numFmtId="0" fontId="4" fillId="0" borderId="23" xfId="66" applyFont="1" applyFill="1" applyBorder="1" applyAlignment="1" applyProtection="1">
      <alignment vertical="center" wrapText="1"/>
      <protection/>
    </xf>
    <xf numFmtId="0" fontId="3" fillId="0" borderId="23" xfId="66" applyFont="1" applyBorder="1" applyAlignment="1" applyProtection="1">
      <alignment horizontal="right" vertical="center" wrapText="1"/>
      <protection/>
    </xf>
    <xf numFmtId="3" fontId="10" fillId="33" borderId="24" xfId="64" applyNumberFormat="1" applyFont="1" applyFill="1" applyBorder="1" applyAlignment="1" applyProtection="1">
      <alignment vertical="center"/>
      <protection locked="0"/>
    </xf>
    <xf numFmtId="0" fontId="10" fillId="0" borderId="23" xfId="66" applyFont="1" applyBorder="1" applyAlignment="1" applyProtection="1">
      <alignment vertical="center" wrapText="1"/>
      <protection/>
    </xf>
    <xf numFmtId="0" fontId="4" fillId="0" borderId="23" xfId="66" applyFont="1" applyBorder="1" applyAlignment="1" applyProtection="1">
      <alignment wrapText="1"/>
      <protection/>
    </xf>
    <xf numFmtId="0" fontId="20" fillId="0" borderId="23" xfId="66" applyFont="1" applyBorder="1" applyAlignment="1" applyProtection="1">
      <alignment horizontal="left" vertical="center" wrapText="1"/>
      <protection/>
    </xf>
    <xf numFmtId="0" fontId="4" fillId="0" borderId="30" xfId="66" applyFont="1" applyBorder="1" applyAlignment="1" applyProtection="1">
      <alignment vertical="center" wrapText="1"/>
      <protection/>
    </xf>
    <xf numFmtId="0" fontId="4" fillId="0" borderId="28" xfId="66" applyFont="1" applyBorder="1" applyAlignment="1">
      <alignment vertical="center" wrapText="1"/>
      <protection/>
    </xf>
    <xf numFmtId="3" fontId="4" fillId="0" borderId="28" xfId="66" applyNumberFormat="1" applyFont="1" applyBorder="1" applyAlignment="1">
      <alignment vertical="center"/>
      <protection/>
    </xf>
    <xf numFmtId="3" fontId="4" fillId="0" borderId="29" xfId="66" applyNumberFormat="1" applyFont="1" applyBorder="1" applyAlignment="1">
      <alignment vertical="center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10" fillId="0" borderId="28" xfId="66" applyFont="1" applyBorder="1" applyAlignment="1">
      <alignment horizontal="center" vertical="center" wrapText="1"/>
      <protection/>
    </xf>
    <xf numFmtId="3" fontId="3" fillId="0" borderId="28" xfId="66" applyNumberFormat="1" applyFont="1" applyBorder="1" applyAlignment="1">
      <alignment vertical="center"/>
      <protection/>
    </xf>
    <xf numFmtId="3" fontId="3" fillId="0" borderId="29" xfId="66" applyNumberFormat="1" applyFont="1" applyBorder="1" applyAlignment="1">
      <alignment vertical="center"/>
      <protection/>
    </xf>
    <xf numFmtId="0" fontId="21" fillId="0" borderId="18" xfId="66" applyFont="1" applyBorder="1" applyAlignment="1" applyProtection="1">
      <alignment horizontal="left" vertical="center" wrapText="1"/>
      <protection/>
    </xf>
    <xf numFmtId="0" fontId="12" fillId="0" borderId="23" xfId="66" applyFont="1" applyBorder="1" applyAlignment="1" applyProtection="1">
      <alignment vertical="center" wrapText="1"/>
      <protection/>
    </xf>
    <xf numFmtId="0" fontId="8" fillId="0" borderId="23" xfId="66" applyFont="1" applyBorder="1" applyAlignment="1" applyProtection="1">
      <alignment vertical="center" wrapText="1"/>
      <protection/>
    </xf>
    <xf numFmtId="0" fontId="3" fillId="0" borderId="50" xfId="66" applyFont="1" applyBorder="1" applyAlignment="1" applyProtection="1">
      <alignment horizontal="left" vertical="center" wrapText="1"/>
      <protection/>
    </xf>
    <xf numFmtId="49" fontId="3" fillId="0" borderId="45" xfId="66" applyNumberFormat="1" applyFont="1" applyBorder="1" applyAlignment="1">
      <alignment horizontal="center" vertical="center" wrapText="1"/>
      <protection/>
    </xf>
    <xf numFmtId="3" fontId="3" fillId="0" borderId="45" xfId="66" applyNumberFormat="1" applyFont="1" applyBorder="1" applyAlignment="1">
      <alignment vertical="center"/>
      <protection/>
    </xf>
    <xf numFmtId="3" fontId="3" fillId="0" borderId="46" xfId="66" applyNumberFormat="1" applyFont="1" applyBorder="1" applyAlignment="1">
      <alignment vertical="center"/>
      <protection/>
    </xf>
    <xf numFmtId="49" fontId="3" fillId="0" borderId="28" xfId="66" applyNumberFormat="1" applyFont="1" applyBorder="1" applyAlignment="1">
      <alignment horizontal="center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49" fontId="10" fillId="0" borderId="35" xfId="65" applyNumberFormat="1" applyFont="1" applyBorder="1" applyAlignment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5" xfId="64" applyNumberFormat="1" applyFont="1" applyBorder="1" applyAlignment="1" applyProtection="1">
      <alignment horizontal="center" vertical="top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right" wrapText="1"/>
      <protection/>
    </xf>
    <xf numFmtId="49" fontId="3" fillId="0" borderId="48" xfId="65" applyNumberFormat="1" applyFont="1" applyBorder="1" applyAlignment="1">
      <alignment horizontal="center" wrapText="1"/>
      <protection/>
    </xf>
    <xf numFmtId="49" fontId="10" fillId="0" borderId="13" xfId="65" applyNumberFormat="1" applyFont="1" applyBorder="1" applyAlignment="1">
      <alignment horizontal="center" wrapText="1"/>
      <protection/>
    </xf>
    <xf numFmtId="49" fontId="10" fillId="0" borderId="48" xfId="65" applyNumberFormat="1" applyFont="1" applyBorder="1" applyAlignment="1">
      <alignment horizontal="center" wrapText="1"/>
      <protection/>
    </xf>
    <xf numFmtId="0" fontId="3" fillId="0" borderId="21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49" fontId="6" fillId="0" borderId="19" xfId="65" applyNumberFormat="1" applyFont="1" applyBorder="1" applyAlignment="1">
      <alignment horizontal="center" wrapText="1"/>
      <protection/>
    </xf>
    <xf numFmtId="3" fontId="4" fillId="33" borderId="25" xfId="64" applyNumberFormat="1" applyFont="1" applyFill="1" applyBorder="1" applyAlignment="1" applyProtection="1">
      <alignment vertical="top"/>
      <protection locked="0"/>
    </xf>
    <xf numFmtId="0" fontId="4" fillId="0" borderId="30" xfId="65" applyFont="1" applyBorder="1" applyAlignment="1" applyProtection="1">
      <alignment wrapText="1"/>
      <protection/>
    </xf>
    <xf numFmtId="0" fontId="3" fillId="0" borderId="51" xfId="65" applyFont="1" applyBorder="1" applyAlignment="1" applyProtection="1">
      <alignment wrapText="1"/>
      <protection/>
    </xf>
    <xf numFmtId="0" fontId="3" fillId="0" borderId="52" xfId="65" applyFont="1" applyBorder="1" applyAlignment="1" applyProtection="1">
      <alignment wrapText="1"/>
      <protection/>
    </xf>
    <xf numFmtId="0" fontId="3" fillId="0" borderId="50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2" fillId="0" borderId="35" xfId="62" applyFont="1" applyBorder="1" applyAlignment="1" applyProtection="1">
      <alignment vertical="justify" wrapText="1"/>
      <protection/>
    </xf>
    <xf numFmtId="0" fontId="3" fillId="0" borderId="28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vertical="center" wrapText="1"/>
      <protection/>
    </xf>
    <xf numFmtId="0" fontId="23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8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1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Continuous" vertical="center" wrapText="1"/>
      <protection/>
    </xf>
    <xf numFmtId="0" fontId="18" fillId="0" borderId="35" xfId="60" applyFont="1" applyBorder="1" applyAlignment="1" applyProtection="1">
      <alignment horizontal="left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25" fillId="0" borderId="28" xfId="6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2" fillId="0" borderId="28" xfId="62" applyFont="1" applyBorder="1" applyProtection="1">
      <alignment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4" fillId="0" borderId="28" xfId="59" applyFont="1" applyBorder="1" applyAlignment="1" applyProtection="1">
      <alignment horizontal="right" vertical="center" wrapText="1"/>
      <protection/>
    </xf>
    <xf numFmtId="0" fontId="23" fillId="0" borderId="28" xfId="59" applyFont="1" applyBorder="1" applyAlignment="1" applyProtection="1">
      <alignment horizontal="left" vertical="center" wrapText="1"/>
      <protection/>
    </xf>
    <xf numFmtId="0" fontId="22" fillId="0" borderId="36" xfId="59" applyFont="1" applyBorder="1" applyAlignment="1" applyProtection="1">
      <alignment horizontal="left" vertical="center" wrapText="1"/>
      <protection/>
    </xf>
    <xf numFmtId="0" fontId="24" fillId="0" borderId="21" xfId="59" applyFont="1" applyBorder="1" applyAlignment="1" applyProtection="1">
      <alignment horizontal="right" vertical="center" wrapText="1"/>
      <protection/>
    </xf>
    <xf numFmtId="0" fontId="23" fillId="0" borderId="35" xfId="59" applyFont="1" applyBorder="1" applyAlignment="1" applyProtection="1">
      <alignment horizontal="left" vertical="center" wrapText="1"/>
      <protection/>
    </xf>
    <xf numFmtId="0" fontId="22" fillId="0" borderId="28" xfId="59" applyFont="1" applyBorder="1" applyAlignment="1" applyProtection="1">
      <alignment horizontal="left" vertical="center" wrapText="1"/>
      <protection/>
    </xf>
    <xf numFmtId="0" fontId="22" fillId="0" borderId="21" xfId="59" applyFont="1" applyBorder="1" applyAlignment="1" applyProtection="1">
      <alignment horizontal="right" vertical="center" wrapText="1"/>
      <protection/>
    </xf>
    <xf numFmtId="0" fontId="22" fillId="0" borderId="19" xfId="59" applyFont="1" applyBorder="1" applyAlignment="1" applyProtection="1">
      <alignment horizontal="left" vertical="center" wrapText="1"/>
      <protection/>
    </xf>
    <xf numFmtId="0" fontId="23" fillId="0" borderId="21" xfId="59" applyFont="1" applyBorder="1" applyAlignment="1" applyProtection="1">
      <alignment horizontal="left" vertical="center" wrapText="1"/>
      <protection/>
    </xf>
    <xf numFmtId="0" fontId="25" fillId="0" borderId="36" xfId="59" applyFont="1" applyBorder="1" applyAlignment="1" applyProtection="1">
      <alignment horizontal="left" vertical="center" wrapText="1"/>
      <protection/>
    </xf>
    <xf numFmtId="0" fontId="22" fillId="0" borderId="19" xfId="59" applyFont="1" applyBorder="1" applyAlignment="1" applyProtection="1">
      <alignment horizontal="center" vertical="center" wrapText="1"/>
      <protection/>
    </xf>
    <xf numFmtId="0" fontId="22" fillId="0" borderId="28" xfId="59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22" fillId="0" borderId="10" xfId="62" applyFont="1" applyBorder="1" applyAlignment="1" applyProtection="1">
      <alignment horizontal="center" vertical="center" wrapText="1"/>
      <protection/>
    </xf>
    <xf numFmtId="0" fontId="22" fillId="0" borderId="11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5" xfId="62" applyFont="1" applyBorder="1" applyAlignment="1" applyProtection="1">
      <alignment horizontal="center" vertical="center" wrapText="1"/>
      <protection/>
    </xf>
    <xf numFmtId="49" fontId="22" fillId="0" borderId="21" xfId="62" applyNumberFormat="1" applyFont="1" applyBorder="1" applyAlignment="1" applyProtection="1">
      <alignment horizontal="center" vertical="center" wrapText="1"/>
      <protection/>
    </xf>
    <xf numFmtId="49" fontId="22" fillId="0" borderId="35" xfId="62" applyNumberFormat="1" applyFont="1" applyBorder="1" applyAlignment="1" applyProtection="1">
      <alignment horizontal="center" vertical="center" wrapText="1"/>
      <protection/>
    </xf>
    <xf numFmtId="0" fontId="22" fillId="0" borderId="21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5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51" xfId="59" applyFont="1" applyBorder="1" applyAlignment="1" applyProtection="1">
      <alignment horizontal="center" vertical="center" wrapText="1"/>
      <protection/>
    </xf>
    <xf numFmtId="0" fontId="3" fillId="0" borderId="54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2" xfId="46" applyNumberFormat="1" applyFont="1" applyBorder="1" applyAlignment="1" applyProtection="1">
      <alignment horizontal="center" vertical="center" wrapText="1"/>
      <protection/>
    </xf>
    <xf numFmtId="167" fontId="3" fillId="0" borderId="42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\Desktop\Q2%20ind%202019\BG\3JR_Q2_2019_ind_Financial_Report_according_to_BFSC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101461</v>
          </cell>
        </row>
        <row r="21">
          <cell r="H21">
            <v>25366</v>
          </cell>
        </row>
        <row r="23">
          <cell r="H23">
            <v>55967</v>
          </cell>
        </row>
        <row r="24">
          <cell r="H24">
            <v>0</v>
          </cell>
        </row>
        <row r="25">
          <cell r="H25">
            <v>275977</v>
          </cell>
        </row>
        <row r="29">
          <cell r="H29">
            <v>-2850</v>
          </cell>
        </row>
        <row r="32">
          <cell r="G32">
            <v>24981</v>
          </cell>
          <cell r="H32">
            <v>33298</v>
          </cell>
        </row>
      </sheetData>
      <sheetData sheetId="4">
        <row r="34">
          <cell r="E34">
            <v>24645</v>
          </cell>
          <cell r="F34">
            <v>59297</v>
          </cell>
          <cell r="H34">
            <v>301796</v>
          </cell>
        </row>
      </sheetData>
      <sheetData sheetId="6">
        <row r="11">
          <cell r="R11">
            <v>45359</v>
          </cell>
        </row>
        <row r="12">
          <cell r="R12">
            <v>92424</v>
          </cell>
        </row>
        <row r="13">
          <cell r="R13">
            <v>72815</v>
          </cell>
        </row>
        <row r="14">
          <cell r="R14">
            <v>10983</v>
          </cell>
        </row>
        <row r="15">
          <cell r="R15">
            <v>2967</v>
          </cell>
        </row>
        <row r="16">
          <cell r="R16">
            <v>2388</v>
          </cell>
        </row>
        <row r="17">
          <cell r="R17">
            <v>1571</v>
          </cell>
        </row>
        <row r="18">
          <cell r="R18">
            <v>40</v>
          </cell>
        </row>
        <row r="20">
          <cell r="R20">
            <v>37676</v>
          </cell>
        </row>
        <row r="21">
          <cell r="R21">
            <v>1911</v>
          </cell>
        </row>
        <row r="23">
          <cell r="R23">
            <v>3456</v>
          </cell>
        </row>
        <row r="24">
          <cell r="R24">
            <v>1251</v>
          </cell>
        </row>
        <row r="25">
          <cell r="D25">
            <v>0</v>
          </cell>
          <cell r="R25">
            <v>0</v>
          </cell>
        </row>
        <row r="26">
          <cell r="R26">
            <v>36</v>
          </cell>
        </row>
        <row r="30">
          <cell r="R30">
            <v>89598</v>
          </cell>
        </row>
        <row r="31">
          <cell r="D31">
            <v>0</v>
          </cell>
          <cell r="R31">
            <v>0</v>
          </cell>
        </row>
        <row r="32">
          <cell r="R32">
            <v>8029</v>
          </cell>
        </row>
        <row r="33">
          <cell r="R33">
            <v>8582</v>
          </cell>
        </row>
        <row r="41">
          <cell r="D41">
            <v>6698</v>
          </cell>
          <cell r="R41">
            <v>6698</v>
          </cell>
        </row>
      </sheetData>
      <sheetData sheetId="7">
        <row r="13">
          <cell r="C13">
            <v>92312</v>
          </cell>
        </row>
        <row r="17">
          <cell r="C17">
            <v>3952</v>
          </cell>
        </row>
        <row r="20">
          <cell r="C20">
            <v>3523</v>
          </cell>
        </row>
        <row r="26">
          <cell r="C26">
            <v>103146</v>
          </cell>
        </row>
        <row r="30">
          <cell r="C30">
            <v>14036</v>
          </cell>
        </row>
        <row r="31">
          <cell r="C31">
            <v>1112</v>
          </cell>
        </row>
        <row r="32">
          <cell r="C32">
            <v>3735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4874</v>
          </cell>
        </row>
        <row r="40">
          <cell r="C40">
            <v>489</v>
          </cell>
        </row>
        <row r="58">
          <cell r="C58">
            <v>5973</v>
          </cell>
        </row>
        <row r="66">
          <cell r="C66">
            <v>4865</v>
          </cell>
        </row>
        <row r="70">
          <cell r="C70">
            <v>6231</v>
          </cell>
        </row>
        <row r="73">
          <cell r="C73">
            <v>3200</v>
          </cell>
        </row>
        <row r="77">
          <cell r="C77">
            <v>116551</v>
          </cell>
        </row>
        <row r="82">
          <cell r="C82">
            <v>7171</v>
          </cell>
        </row>
        <row r="88">
          <cell r="C88">
            <v>0</v>
          </cell>
        </row>
        <row r="89">
          <cell r="C89">
            <v>6223</v>
          </cell>
        </row>
        <row r="90">
          <cell r="C90">
            <v>238</v>
          </cell>
        </row>
        <row r="91">
          <cell r="C91">
            <v>7810</v>
          </cell>
        </row>
        <row r="92">
          <cell r="C92">
            <v>665</v>
          </cell>
        </row>
        <row r="96">
          <cell r="C96">
            <v>1375</v>
          </cell>
        </row>
        <row r="97">
          <cell r="C97">
            <v>1534</v>
          </cell>
        </row>
        <row r="106">
          <cell r="F106">
            <v>327</v>
          </cell>
        </row>
      </sheetData>
      <sheetData sheetId="8">
        <row r="21">
          <cell r="C21">
            <v>8881650</v>
          </cell>
          <cell r="F21">
            <v>33339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75" zoomScaleNormal="75" zoomScalePageLayoutView="0" workbookViewId="0" topLeftCell="A1">
      <selection activeCell="B11" sqref="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264" t="s">
        <v>393</v>
      </c>
      <c r="Z1" s="4">
        <v>1</v>
      </c>
      <c r="AA1" s="5">
        <v>42643</v>
      </c>
    </row>
    <row r="2" spans="1:27" ht="15.75">
      <c r="A2" s="6"/>
      <c r="B2" s="340" t="s">
        <v>862</v>
      </c>
      <c r="Z2" s="4">
        <v>2</v>
      </c>
      <c r="AA2" s="5" t="s">
        <v>0</v>
      </c>
    </row>
    <row r="3" spans="1:27" ht="15.75">
      <c r="A3" s="8"/>
      <c r="B3" s="341" t="s">
        <v>394</v>
      </c>
      <c r="Z3" s="4">
        <v>3</v>
      </c>
      <c r="AA3" s="5" t="s">
        <v>1</v>
      </c>
    </row>
    <row r="4" spans="1:2" ht="15.75">
      <c r="A4" s="9" t="s">
        <v>395</v>
      </c>
      <c r="B4" s="7"/>
    </row>
    <row r="5" spans="1:2" ht="47.25">
      <c r="A5" s="10" t="s">
        <v>876</v>
      </c>
      <c r="B5" s="11"/>
    </row>
    <row r="7" spans="1:2" ht="15.75">
      <c r="A7" s="1"/>
      <c r="B7" s="2"/>
    </row>
    <row r="8" spans="1:2" ht="15.75">
      <c r="A8" s="12"/>
      <c r="B8" s="13" t="s">
        <v>396</v>
      </c>
    </row>
    <row r="9" spans="1:2" ht="15.75">
      <c r="A9" s="14" t="s">
        <v>397</v>
      </c>
      <c r="B9" s="15">
        <v>43466</v>
      </c>
    </row>
    <row r="10" spans="1:2" ht="15.75">
      <c r="A10" s="14" t="s">
        <v>398</v>
      </c>
      <c r="B10" s="15">
        <v>43646</v>
      </c>
    </row>
    <row r="11" spans="1:2" ht="15.75">
      <c r="A11" s="14" t="s">
        <v>399</v>
      </c>
      <c r="B11" s="15">
        <v>43675</v>
      </c>
    </row>
    <row r="12" spans="1:2" ht="15.75">
      <c r="A12" s="16"/>
      <c r="B12" s="17"/>
    </row>
    <row r="13" spans="1:2" ht="15.75">
      <c r="A13" s="18"/>
      <c r="B13" s="265" t="s">
        <v>861</v>
      </c>
    </row>
    <row r="14" spans="1:2" ht="15.75">
      <c r="A14" s="14" t="s">
        <v>400</v>
      </c>
      <c r="B14" s="19" t="s">
        <v>401</v>
      </c>
    </row>
    <row r="15" spans="1:2" ht="15.75">
      <c r="A15" s="20" t="s">
        <v>402</v>
      </c>
      <c r="B15" s="21" t="s">
        <v>403</v>
      </c>
    </row>
    <row r="16" spans="1:2" ht="15.75">
      <c r="A16" s="14" t="s">
        <v>421</v>
      </c>
      <c r="B16" s="19" t="s">
        <v>2</v>
      </c>
    </row>
    <row r="17" spans="1:2" ht="15.75">
      <c r="A17" s="14" t="s">
        <v>404</v>
      </c>
      <c r="B17" s="19" t="s">
        <v>405</v>
      </c>
    </row>
    <row r="18" spans="1:2" ht="15.75">
      <c r="A18" s="14" t="s">
        <v>406</v>
      </c>
      <c r="B18" s="19" t="s">
        <v>407</v>
      </c>
    </row>
    <row r="19" spans="1:2" ht="15.75">
      <c r="A19" s="14" t="s">
        <v>408</v>
      </c>
      <c r="B19" s="19" t="s">
        <v>409</v>
      </c>
    </row>
    <row r="20" spans="1:2" ht="15.75">
      <c r="A20" s="14" t="s">
        <v>410</v>
      </c>
      <c r="B20" s="19" t="s">
        <v>409</v>
      </c>
    </row>
    <row r="21" spans="1:2" ht="15.75">
      <c r="A21" s="20" t="s">
        <v>411</v>
      </c>
      <c r="B21" s="21" t="s">
        <v>3</v>
      </c>
    </row>
    <row r="22" spans="1:2" ht="15.75">
      <c r="A22" s="20" t="s">
        <v>412</v>
      </c>
      <c r="B22" s="21" t="s">
        <v>4</v>
      </c>
    </row>
    <row r="23" spans="1:2" ht="15.75">
      <c r="A23" s="20" t="s">
        <v>5</v>
      </c>
      <c r="B23" s="22" t="s">
        <v>6</v>
      </c>
    </row>
    <row r="24" spans="1:2" ht="15.75">
      <c r="A24" s="20" t="s">
        <v>413</v>
      </c>
      <c r="B24" s="342" t="s">
        <v>888</v>
      </c>
    </row>
    <row r="25" spans="1:2" ht="15.75">
      <c r="A25" s="14" t="s">
        <v>414</v>
      </c>
      <c r="B25" s="23"/>
    </row>
    <row r="26" spans="1:2" ht="15.75">
      <c r="A26" s="20" t="s">
        <v>415</v>
      </c>
      <c r="B26" s="21" t="s">
        <v>866</v>
      </c>
    </row>
    <row r="27" spans="1:2" ht="15.75">
      <c r="A27" s="20" t="s">
        <v>417</v>
      </c>
      <c r="B27" s="21" t="s">
        <v>416</v>
      </c>
    </row>
    <row r="28" spans="1:2" ht="15.75">
      <c r="A28" s="24"/>
      <c r="B28" s="24"/>
    </row>
    <row r="29" spans="1:2" ht="15.75">
      <c r="A29" s="25" t="s">
        <v>863</v>
      </c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A1">
      <selection activeCell="A40" sqref="A40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886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852</v>
      </c>
      <c r="H9" s="334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>
        <v>40158268</v>
      </c>
      <c r="D13" s="254"/>
      <c r="E13" s="254"/>
      <c r="F13" s="254">
        <v>69956</v>
      </c>
      <c r="G13" s="254"/>
      <c r="H13" s="254">
        <v>626</v>
      </c>
      <c r="I13" s="558">
        <f>F13+G13-H13</f>
        <v>69330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10000</v>
      </c>
      <c r="D17" s="254"/>
      <c r="E17" s="254"/>
      <c r="F17" s="254">
        <v>384</v>
      </c>
      <c r="G17" s="254"/>
      <c r="H17" s="254"/>
      <c r="I17" s="558">
        <f t="shared" si="0"/>
        <v>384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40168268</v>
      </c>
      <c r="D18" s="560">
        <f t="shared" si="1"/>
        <v>0</v>
      </c>
      <c r="E18" s="560">
        <f t="shared" si="1"/>
        <v>0</v>
      </c>
      <c r="F18" s="560">
        <f t="shared" si="1"/>
        <v>70340</v>
      </c>
      <c r="G18" s="560">
        <f t="shared" si="1"/>
        <v>0</v>
      </c>
      <c r="H18" s="560">
        <f t="shared" si="1"/>
        <v>626</v>
      </c>
      <c r="I18" s="561">
        <f t="shared" si="0"/>
        <v>69714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>
        <f>+'[3]Справка 8'!C21</f>
        <v>8881650</v>
      </c>
      <c r="D21" s="254"/>
      <c r="E21" s="254"/>
      <c r="F21" s="254">
        <f>+'[3]Справка 8'!F21</f>
        <v>33339</v>
      </c>
      <c r="G21" s="254"/>
      <c r="H21" s="254"/>
      <c r="I21" s="558">
        <f t="shared" si="0"/>
        <v>33339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8881650</v>
      </c>
      <c r="D27" s="560">
        <f t="shared" si="2"/>
        <v>0</v>
      </c>
      <c r="E27" s="560">
        <f t="shared" si="2"/>
        <v>0</v>
      </c>
      <c r="F27" s="560">
        <f t="shared" si="2"/>
        <v>33339</v>
      </c>
      <c r="G27" s="560">
        <f t="shared" si="2"/>
        <v>0</v>
      </c>
      <c r="H27" s="560">
        <f t="shared" si="2"/>
        <v>0</v>
      </c>
      <c r="I27" s="561">
        <f t="shared" si="0"/>
        <v>33339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 customHeight="1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8" sqref="A8:B10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853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249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/>
      <c r="D13" s="254"/>
      <c r="E13" s="254"/>
      <c r="F13" s="254"/>
      <c r="G13" s="254"/>
      <c r="H13" s="254"/>
      <c r="I13" s="558">
        <f>F13+G13-H13</f>
        <v>0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59205000</v>
      </c>
      <c r="D17" s="254"/>
      <c r="E17" s="254"/>
      <c r="F17" s="254">
        <v>502</v>
      </c>
      <c r="G17" s="254"/>
      <c r="H17" s="254"/>
      <c r="I17" s="558">
        <f t="shared" si="0"/>
        <v>502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59205000</v>
      </c>
      <c r="D18" s="560">
        <f t="shared" si="1"/>
        <v>0</v>
      </c>
      <c r="E18" s="560">
        <f t="shared" si="1"/>
        <v>0</v>
      </c>
      <c r="F18" s="560">
        <f t="shared" si="1"/>
        <v>502</v>
      </c>
      <c r="G18" s="560">
        <f t="shared" si="1"/>
        <v>0</v>
      </c>
      <c r="H18" s="560">
        <f t="shared" si="1"/>
        <v>0</v>
      </c>
      <c r="I18" s="561">
        <f t="shared" si="0"/>
        <v>502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 customHeight="1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35" sqref="A35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854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249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>
        <v>108500</v>
      </c>
      <c r="D13" s="254"/>
      <c r="E13" s="254"/>
      <c r="F13" s="254">
        <v>1483</v>
      </c>
      <c r="G13" s="254"/>
      <c r="H13" s="254">
        <v>12</v>
      </c>
      <c r="I13" s="558">
        <f>F13+G13-H13</f>
        <v>1471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13271</v>
      </c>
      <c r="D17" s="254"/>
      <c r="E17" s="254"/>
      <c r="F17" s="254">
        <v>22633</v>
      </c>
      <c r="G17" s="254"/>
      <c r="H17" s="254"/>
      <c r="I17" s="558">
        <f t="shared" si="0"/>
        <v>22633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121771</v>
      </c>
      <c r="D18" s="560">
        <f t="shared" si="1"/>
        <v>0</v>
      </c>
      <c r="E18" s="560">
        <f t="shared" si="1"/>
        <v>0</v>
      </c>
      <c r="F18" s="560">
        <f t="shared" si="1"/>
        <v>24116</v>
      </c>
      <c r="G18" s="560">
        <f t="shared" si="1"/>
        <v>0</v>
      </c>
      <c r="H18" s="560">
        <f t="shared" si="1"/>
        <v>12</v>
      </c>
      <c r="I18" s="561">
        <f t="shared" si="0"/>
        <v>24104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B31" sqref="B31:H31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855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249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/>
      <c r="D13" s="254"/>
      <c r="E13" s="254"/>
      <c r="F13" s="254"/>
      <c r="G13" s="254"/>
      <c r="H13" s="254"/>
      <c r="I13" s="558">
        <f>F13+G13-H13</f>
        <v>0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14160</v>
      </c>
      <c r="D17" s="254"/>
      <c r="E17" s="254"/>
      <c r="F17" s="254">
        <v>323</v>
      </c>
      <c r="G17" s="254"/>
      <c r="H17" s="254"/>
      <c r="I17" s="558">
        <f t="shared" si="0"/>
        <v>323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14160</v>
      </c>
      <c r="D18" s="560">
        <f t="shared" si="1"/>
        <v>0</v>
      </c>
      <c r="E18" s="560">
        <f t="shared" si="1"/>
        <v>0</v>
      </c>
      <c r="F18" s="560">
        <f t="shared" si="1"/>
        <v>323</v>
      </c>
      <c r="G18" s="560">
        <f t="shared" si="1"/>
        <v>0</v>
      </c>
      <c r="H18" s="560">
        <f t="shared" si="1"/>
        <v>0</v>
      </c>
      <c r="I18" s="561">
        <f t="shared" si="0"/>
        <v>323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B31" sqref="B31:H31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856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249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>
        <v>35930</v>
      </c>
      <c r="D13" s="254"/>
      <c r="E13" s="254"/>
      <c r="F13" s="254">
        <v>82</v>
      </c>
      <c r="G13" s="254">
        <v>94</v>
      </c>
      <c r="H13" s="254"/>
      <c r="I13" s="558">
        <f>F13+G13-H13</f>
        <v>176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/>
      <c r="D17" s="254"/>
      <c r="E17" s="254"/>
      <c r="F17" s="254"/>
      <c r="G17" s="254"/>
      <c r="H17" s="254"/>
      <c r="I17" s="558">
        <f t="shared" si="0"/>
        <v>0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35930</v>
      </c>
      <c r="D18" s="560">
        <f t="shared" si="1"/>
        <v>0</v>
      </c>
      <c r="E18" s="560">
        <f t="shared" si="1"/>
        <v>0</v>
      </c>
      <c r="F18" s="560">
        <f t="shared" si="1"/>
        <v>82</v>
      </c>
      <c r="G18" s="560">
        <f t="shared" si="1"/>
        <v>94</v>
      </c>
      <c r="H18" s="560">
        <f t="shared" si="1"/>
        <v>0</v>
      </c>
      <c r="I18" s="561">
        <f t="shared" si="0"/>
        <v>176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A37" sqref="A37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857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644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>
        <v>218871065</v>
      </c>
      <c r="D13" s="254"/>
      <c r="E13" s="254"/>
      <c r="F13" s="254">
        <v>1127</v>
      </c>
      <c r="G13" s="254"/>
      <c r="H13" s="254"/>
      <c r="I13" s="558">
        <f>F13+G13-H13</f>
        <v>1127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317531502</v>
      </c>
      <c r="D17" s="254"/>
      <c r="E17" s="254"/>
      <c r="F17" s="254">
        <v>9669</v>
      </c>
      <c r="G17" s="254"/>
      <c r="H17" s="254"/>
      <c r="I17" s="558">
        <f t="shared" si="0"/>
        <v>9669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536402567</v>
      </c>
      <c r="D18" s="560">
        <f t="shared" si="1"/>
        <v>0</v>
      </c>
      <c r="E18" s="560">
        <f t="shared" si="1"/>
        <v>0</v>
      </c>
      <c r="F18" s="560">
        <f t="shared" si="1"/>
        <v>10796</v>
      </c>
      <c r="G18" s="560">
        <f t="shared" si="1"/>
        <v>0</v>
      </c>
      <c r="H18" s="560">
        <f t="shared" si="1"/>
        <v>0</v>
      </c>
      <c r="I18" s="561">
        <f t="shared" si="0"/>
        <v>10796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B31" sqref="B31:H31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885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7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850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4" t="s">
        <v>834</v>
      </c>
      <c r="H9" s="249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/>
      <c r="D13" s="254"/>
      <c r="E13" s="254"/>
      <c r="F13" s="254"/>
      <c r="G13" s="254"/>
      <c r="H13" s="254"/>
      <c r="I13" s="558">
        <f>F13+G13-H13</f>
        <v>0</v>
      </c>
    </row>
    <row r="14" spans="1:9" s="226" customFormat="1" ht="15.75">
      <c r="A14" s="337" t="s">
        <v>838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3060000</v>
      </c>
      <c r="D17" s="254"/>
      <c r="E17" s="254"/>
      <c r="F17" s="254">
        <v>594</v>
      </c>
      <c r="G17" s="254"/>
      <c r="H17" s="254"/>
      <c r="I17" s="558">
        <f t="shared" si="0"/>
        <v>594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3060000</v>
      </c>
      <c r="D18" s="560">
        <f t="shared" si="1"/>
        <v>0</v>
      </c>
      <c r="E18" s="560">
        <f t="shared" si="1"/>
        <v>0</v>
      </c>
      <c r="F18" s="560">
        <f t="shared" si="1"/>
        <v>594</v>
      </c>
      <c r="G18" s="560">
        <f t="shared" si="1"/>
        <v>0</v>
      </c>
      <c r="H18" s="560">
        <f t="shared" si="1"/>
        <v>0</v>
      </c>
      <c r="I18" s="561">
        <f t="shared" si="0"/>
        <v>594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/>
      <c r="D21" s="254"/>
      <c r="E21" s="254"/>
      <c r="F21" s="254"/>
      <c r="G21" s="254"/>
      <c r="H21" s="254"/>
      <c r="I21" s="558">
        <f t="shared" si="0"/>
        <v>0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0</v>
      </c>
      <c r="D27" s="560">
        <f t="shared" si="2"/>
        <v>0</v>
      </c>
      <c r="E27" s="560">
        <f t="shared" si="2"/>
        <v>0</v>
      </c>
      <c r="F27" s="560">
        <f t="shared" si="2"/>
        <v>0</v>
      </c>
      <c r="G27" s="560">
        <f t="shared" si="2"/>
        <v>0</v>
      </c>
      <c r="H27" s="560">
        <f t="shared" si="2"/>
        <v>0</v>
      </c>
      <c r="I27" s="561">
        <f t="shared" si="0"/>
        <v>0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257"/>
      <c r="C28" s="258"/>
      <c r="D28" s="259"/>
      <c r="E28" s="259"/>
      <c r="F28" s="259"/>
      <c r="G28" s="259"/>
      <c r="H28" s="259"/>
      <c r="I28" s="259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 t="s">
        <v>874</v>
      </c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260"/>
      <c r="B30" s="261"/>
      <c r="C30" s="260"/>
      <c r="D30" s="262"/>
      <c r="E30" s="262"/>
      <c r="F30" s="262"/>
      <c r="G30" s="262"/>
      <c r="H30" s="262"/>
      <c r="I30" s="262"/>
    </row>
    <row r="31" spans="1:9" s="226" customFormat="1" ht="15.75">
      <c r="A31" s="69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 customHeight="1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0" zoomScaleNormal="60" zoomScalePageLayoutView="62" workbookViewId="0" topLeftCell="A52">
      <selection activeCell="B101" sqref="B101"/>
    </sheetView>
  </sheetViews>
  <sheetFormatPr defaultColWidth="9.375" defaultRowHeight="15.75"/>
  <cols>
    <col min="1" max="1" width="70.625" style="67" customWidth="1"/>
    <col min="2" max="2" width="10.625" style="67" customWidth="1"/>
    <col min="3" max="4" width="15.625" style="67" customWidth="1"/>
    <col min="5" max="5" width="70.625" style="67" customWidth="1"/>
    <col min="6" max="6" width="10.625" style="66" customWidth="1"/>
    <col min="7" max="7" width="15.625" style="67" customWidth="1"/>
    <col min="8" max="8" width="15.625" style="49" customWidth="1"/>
    <col min="9" max="9" width="3.50390625" style="49" customWidth="1"/>
    <col min="10" max="16384" width="9.375" style="49" customWidth="1"/>
  </cols>
  <sheetData>
    <row r="1" spans="1:8" s="29" customFormat="1" ht="15.75">
      <c r="A1" s="266" t="s">
        <v>418</v>
      </c>
      <c r="B1" s="28"/>
      <c r="C1" s="28"/>
      <c r="D1" s="28"/>
      <c r="H1" s="30"/>
    </row>
    <row r="2" spans="1:8" s="29" customFormat="1" ht="15.75">
      <c r="A2" s="31" t="s">
        <v>693</v>
      </c>
      <c r="B2" s="27"/>
      <c r="C2" s="27"/>
      <c r="D2" s="27"/>
      <c r="E2" s="32"/>
      <c r="F2" s="33"/>
      <c r="G2" s="34"/>
      <c r="H2" s="34"/>
    </row>
    <row r="3" spans="1:8" s="29" customFormat="1" ht="15.75">
      <c r="A3" s="28"/>
      <c r="B3" s="35"/>
      <c r="C3" s="35"/>
      <c r="D3" s="35"/>
      <c r="E3" s="36"/>
      <c r="F3" s="37"/>
      <c r="G3" s="38"/>
      <c r="H3" s="38"/>
    </row>
    <row r="4" spans="1:8" s="29" customFormat="1" ht="15.75">
      <c r="A4" s="39" t="s">
        <v>419</v>
      </c>
      <c r="B4" s="35"/>
      <c r="C4" s="35"/>
      <c r="D4" s="35"/>
      <c r="H4" s="34"/>
    </row>
    <row r="5" spans="1:8" s="29" customFormat="1" ht="14.25" customHeight="1">
      <c r="A5" s="39" t="s">
        <v>420</v>
      </c>
      <c r="B5" s="27"/>
      <c r="C5" s="40"/>
      <c r="D5" s="27"/>
      <c r="H5" s="41"/>
    </row>
    <row r="6" spans="1:8" s="29" customFormat="1" ht="15.75">
      <c r="A6" s="339">
        <f>Title!B10</f>
        <v>43646</v>
      </c>
      <c r="B6" s="27"/>
      <c r="C6" s="40"/>
      <c r="D6" s="27"/>
      <c r="H6" s="42"/>
    </row>
    <row r="7" spans="1:8" s="29" customFormat="1" ht="36.75" customHeight="1" thickBot="1">
      <c r="A7" s="43"/>
      <c r="B7" s="43"/>
      <c r="C7" s="44"/>
      <c r="D7" s="45"/>
      <c r="E7" s="45"/>
      <c r="F7" s="43"/>
      <c r="G7" s="34"/>
      <c r="H7" s="284" t="s">
        <v>868</v>
      </c>
    </row>
    <row r="8" spans="1:8" ht="31.5">
      <c r="A8" s="47" t="s">
        <v>422</v>
      </c>
      <c r="B8" s="48" t="s">
        <v>423</v>
      </c>
      <c r="C8" s="267" t="s">
        <v>424</v>
      </c>
      <c r="D8" s="267" t="s">
        <v>425</v>
      </c>
      <c r="E8" s="268" t="s">
        <v>889</v>
      </c>
      <c r="F8" s="48" t="s">
        <v>423</v>
      </c>
      <c r="G8" s="267" t="s">
        <v>424</v>
      </c>
      <c r="H8" s="267" t="s">
        <v>425</v>
      </c>
    </row>
    <row r="9" spans="1:8" ht="16.5" thickBot="1">
      <c r="A9" s="50" t="s">
        <v>7</v>
      </c>
      <c r="B9" s="51" t="s">
        <v>8</v>
      </c>
      <c r="C9" s="51">
        <v>1</v>
      </c>
      <c r="D9" s="52">
        <v>2</v>
      </c>
      <c r="E9" s="368" t="s">
        <v>7</v>
      </c>
      <c r="F9" s="51" t="s">
        <v>8</v>
      </c>
      <c r="G9" s="51">
        <v>1</v>
      </c>
      <c r="H9" s="52">
        <v>2</v>
      </c>
    </row>
    <row r="10" spans="1:8" ht="15.75">
      <c r="A10" s="269" t="s">
        <v>426</v>
      </c>
      <c r="B10" s="344"/>
      <c r="C10" s="350"/>
      <c r="D10" s="351"/>
      <c r="E10" s="367" t="s">
        <v>507</v>
      </c>
      <c r="F10" s="369"/>
      <c r="G10" s="370"/>
      <c r="H10" s="371"/>
    </row>
    <row r="11" spans="1:8" ht="15.75">
      <c r="A11" s="53" t="s">
        <v>427</v>
      </c>
      <c r="B11" s="345"/>
      <c r="C11" s="352"/>
      <c r="D11" s="353"/>
      <c r="E11" s="274" t="s">
        <v>508</v>
      </c>
      <c r="F11" s="372"/>
      <c r="G11" s="373"/>
      <c r="H11" s="374"/>
    </row>
    <row r="12" spans="1:8" ht="15.75">
      <c r="A12" s="54" t="s">
        <v>428</v>
      </c>
      <c r="B12" s="346" t="s">
        <v>9</v>
      </c>
      <c r="C12" s="55">
        <f>+'[3]Справка 6'!R11</f>
        <v>45359</v>
      </c>
      <c r="D12" s="56">
        <v>43627</v>
      </c>
      <c r="E12" s="274" t="s">
        <v>509</v>
      </c>
      <c r="F12" s="375" t="s">
        <v>10</v>
      </c>
      <c r="G12" s="55">
        <v>134798</v>
      </c>
      <c r="H12" s="56">
        <v>134798</v>
      </c>
    </row>
    <row r="13" spans="1:8" ht="15.75">
      <c r="A13" s="54" t="s">
        <v>429</v>
      </c>
      <c r="B13" s="346" t="s">
        <v>11</v>
      </c>
      <c r="C13" s="55">
        <f>+'[3]Справка 6'!R12</f>
        <v>92424</v>
      </c>
      <c r="D13" s="56">
        <v>89690</v>
      </c>
      <c r="E13" s="274" t="s">
        <v>510</v>
      </c>
      <c r="F13" s="375" t="s">
        <v>12</v>
      </c>
      <c r="G13" s="55">
        <v>134798</v>
      </c>
      <c r="H13" s="56">
        <v>134798</v>
      </c>
    </row>
    <row r="14" spans="1:8" ht="15.75">
      <c r="A14" s="54" t="s">
        <v>430</v>
      </c>
      <c r="B14" s="346" t="s">
        <v>13</v>
      </c>
      <c r="C14" s="55">
        <f>+'[3]Справка 6'!R13</f>
        <v>72815</v>
      </c>
      <c r="D14" s="56">
        <v>72725</v>
      </c>
      <c r="E14" s="274" t="s">
        <v>511</v>
      </c>
      <c r="F14" s="375" t="s">
        <v>14</v>
      </c>
      <c r="G14" s="55"/>
      <c r="H14" s="56"/>
    </row>
    <row r="15" spans="1:8" ht="15.75">
      <c r="A15" s="54" t="s">
        <v>431</v>
      </c>
      <c r="B15" s="346" t="s">
        <v>15</v>
      </c>
      <c r="C15" s="55">
        <f>+'[3]Справка 6'!R14</f>
        <v>10983</v>
      </c>
      <c r="D15" s="56">
        <v>10967</v>
      </c>
      <c r="E15" s="275" t="s">
        <v>512</v>
      </c>
      <c r="F15" s="375" t="s">
        <v>16</v>
      </c>
      <c r="G15" s="55">
        <v>-33339</v>
      </c>
      <c r="H15" s="56">
        <v>-33337</v>
      </c>
    </row>
    <row r="16" spans="1:8" ht="15.75">
      <c r="A16" s="54" t="s">
        <v>432</v>
      </c>
      <c r="B16" s="346" t="s">
        <v>17</v>
      </c>
      <c r="C16" s="55">
        <f>+'[3]Справка 6'!R15</f>
        <v>2967</v>
      </c>
      <c r="D16" s="56">
        <v>1713</v>
      </c>
      <c r="E16" s="275" t="s">
        <v>513</v>
      </c>
      <c r="F16" s="375" t="s">
        <v>18</v>
      </c>
      <c r="G16" s="55"/>
      <c r="H16" s="56"/>
    </row>
    <row r="17" spans="1:8" ht="15.75">
      <c r="A17" s="54" t="s">
        <v>433</v>
      </c>
      <c r="B17" s="346" t="s">
        <v>19</v>
      </c>
      <c r="C17" s="55">
        <f>+'[3]Справка 6'!R16</f>
        <v>2388</v>
      </c>
      <c r="D17" s="56">
        <v>2476</v>
      </c>
      <c r="E17" s="275" t="s">
        <v>514</v>
      </c>
      <c r="F17" s="375" t="s">
        <v>20</v>
      </c>
      <c r="G17" s="55"/>
      <c r="H17" s="56"/>
    </row>
    <row r="18" spans="1:8" ht="15.75">
      <c r="A18" s="54" t="s">
        <v>434</v>
      </c>
      <c r="B18" s="346" t="s">
        <v>21</v>
      </c>
      <c r="C18" s="55">
        <f>+'[3]Справка 6'!R17</f>
        <v>1571</v>
      </c>
      <c r="D18" s="56">
        <v>4775</v>
      </c>
      <c r="E18" s="275" t="s">
        <v>515</v>
      </c>
      <c r="F18" s="376" t="s">
        <v>22</v>
      </c>
      <c r="G18" s="377">
        <f>G12+G15+G16+G17</f>
        <v>101459</v>
      </c>
      <c r="H18" s="378">
        <f>H12+H15+H16+H17</f>
        <v>101461</v>
      </c>
    </row>
    <row r="19" spans="1:8" ht="15.75">
      <c r="A19" s="54" t="s">
        <v>435</v>
      </c>
      <c r="B19" s="346" t="s">
        <v>23</v>
      </c>
      <c r="C19" s="55">
        <f>+'[3]Справка 6'!R18</f>
        <v>40</v>
      </c>
      <c r="D19" s="56">
        <v>45</v>
      </c>
      <c r="E19" s="282" t="s">
        <v>516</v>
      </c>
      <c r="F19" s="379"/>
      <c r="G19" s="380"/>
      <c r="H19" s="381"/>
    </row>
    <row r="20" spans="1:8" ht="15.75">
      <c r="A20" s="343" t="s">
        <v>436</v>
      </c>
      <c r="B20" s="347" t="s">
        <v>24</v>
      </c>
      <c r="C20" s="354">
        <f>SUM(C12:C19)</f>
        <v>228547</v>
      </c>
      <c r="D20" s="355">
        <f>SUM(D12:D19)</f>
        <v>226018</v>
      </c>
      <c r="E20" s="274" t="s">
        <v>517</v>
      </c>
      <c r="F20" s="375" t="s">
        <v>25</v>
      </c>
      <c r="G20" s="55"/>
      <c r="H20" s="56"/>
    </row>
    <row r="21" spans="1:8" ht="15.75">
      <c r="A21" s="53" t="s">
        <v>437</v>
      </c>
      <c r="B21" s="347" t="s">
        <v>26</v>
      </c>
      <c r="C21" s="57">
        <f>+'[3]Справка 6'!R20</f>
        <v>37676</v>
      </c>
      <c r="D21" s="57">
        <v>37451</v>
      </c>
      <c r="E21" s="274" t="s">
        <v>518</v>
      </c>
      <c r="F21" s="375" t="s">
        <v>27</v>
      </c>
      <c r="G21" s="55">
        <f>+'[3]4-Отчет за собствения капитал'!E34</f>
        <v>24645</v>
      </c>
      <c r="H21" s="56">
        <v>25366</v>
      </c>
    </row>
    <row r="22" spans="1:13" ht="15.75">
      <c r="A22" s="53" t="s">
        <v>875</v>
      </c>
      <c r="B22" s="347" t="s">
        <v>28</v>
      </c>
      <c r="C22" s="57">
        <f>+'[3]Справка 6'!R21</f>
        <v>1911</v>
      </c>
      <c r="D22" s="57">
        <v>938</v>
      </c>
      <c r="E22" s="276" t="s">
        <v>519</v>
      </c>
      <c r="F22" s="375" t="s">
        <v>29</v>
      </c>
      <c r="G22" s="352">
        <f>SUM(G23:G25)</f>
        <v>361093</v>
      </c>
      <c r="H22" s="353">
        <f>SUM(H23:H25)</f>
        <v>331944</v>
      </c>
      <c r="M22" s="58"/>
    </row>
    <row r="23" spans="1:8" ht="15.75">
      <c r="A23" s="53" t="s">
        <v>438</v>
      </c>
      <c r="B23" s="346"/>
      <c r="C23" s="352"/>
      <c r="D23" s="353"/>
      <c r="E23" s="275" t="s">
        <v>520</v>
      </c>
      <c r="F23" s="375" t="s">
        <v>30</v>
      </c>
      <c r="G23" s="55">
        <f>+'[3]4-Отчет за собствения капитал'!F34</f>
        <v>59297</v>
      </c>
      <c r="H23" s="56">
        <v>55967</v>
      </c>
    </row>
    <row r="24" spans="1:13" ht="15.75">
      <c r="A24" s="54" t="s">
        <v>439</v>
      </c>
      <c r="B24" s="346" t="s">
        <v>31</v>
      </c>
      <c r="C24" s="55">
        <f>+'[3]Справка 6'!R23</f>
        <v>3456</v>
      </c>
      <c r="D24" s="56">
        <v>3729</v>
      </c>
      <c r="E24" s="277" t="s">
        <v>521</v>
      </c>
      <c r="F24" s="375" t="s">
        <v>32</v>
      </c>
      <c r="G24" s="55">
        <v>0</v>
      </c>
      <c r="H24" s="56">
        <v>0</v>
      </c>
      <c r="M24" s="58"/>
    </row>
    <row r="25" spans="1:8" ht="15.75">
      <c r="A25" s="54" t="s">
        <v>440</v>
      </c>
      <c r="B25" s="346" t="s">
        <v>33</v>
      </c>
      <c r="C25" s="55">
        <f>+'[3]Справка 6'!R24</f>
        <v>1251</v>
      </c>
      <c r="D25" s="56">
        <v>1447</v>
      </c>
      <c r="E25" s="274" t="s">
        <v>522</v>
      </c>
      <c r="F25" s="375" t="s">
        <v>34</v>
      </c>
      <c r="G25" s="55">
        <f>+'[3]4-Отчет за собствения капитал'!H34</f>
        <v>301796</v>
      </c>
      <c r="H25" s="56">
        <v>275977</v>
      </c>
    </row>
    <row r="26" spans="1:13" ht="15.75">
      <c r="A26" s="54" t="s">
        <v>441</v>
      </c>
      <c r="B26" s="346" t="s">
        <v>35</v>
      </c>
      <c r="C26" s="55">
        <f>+'[3]Справка 6'!R25</f>
        <v>0</v>
      </c>
      <c r="D26" s="56">
        <f>+'[3]Справка 6'!D25-'[3]Справка 6'!K25</f>
        <v>0</v>
      </c>
      <c r="E26" s="277" t="s">
        <v>523</v>
      </c>
      <c r="F26" s="379" t="s">
        <v>36</v>
      </c>
      <c r="G26" s="354">
        <f>G20+G21+G22</f>
        <v>385738</v>
      </c>
      <c r="H26" s="355">
        <f>H20+H21+H22</f>
        <v>357310</v>
      </c>
      <c r="M26" s="58"/>
    </row>
    <row r="27" spans="1:8" ht="15.75">
      <c r="A27" s="54" t="s">
        <v>442</v>
      </c>
      <c r="B27" s="346" t="s">
        <v>37</v>
      </c>
      <c r="C27" s="55">
        <f>+'[3]Справка 6'!R26</f>
        <v>36</v>
      </c>
      <c r="D27" s="56">
        <v>7</v>
      </c>
      <c r="E27" s="282" t="s">
        <v>524</v>
      </c>
      <c r="F27" s="379"/>
      <c r="G27" s="380"/>
      <c r="H27" s="381"/>
    </row>
    <row r="28" spans="1:13" ht="15.75">
      <c r="A28" s="54" t="s">
        <v>443</v>
      </c>
      <c r="B28" s="347" t="s">
        <v>38</v>
      </c>
      <c r="C28" s="354">
        <f>SUM(C24:C27)</f>
        <v>4743</v>
      </c>
      <c r="D28" s="355">
        <f>SUM(D24:D27)</f>
        <v>5183</v>
      </c>
      <c r="E28" s="277" t="s">
        <v>525</v>
      </c>
      <c r="F28" s="375" t="s">
        <v>39</v>
      </c>
      <c r="G28" s="352">
        <f>SUM(G29:G31)</f>
        <v>1476</v>
      </c>
      <c r="H28" s="353">
        <f>SUM(H29:H31)</f>
        <v>-2850</v>
      </c>
      <c r="M28" s="58"/>
    </row>
    <row r="29" spans="1:8" ht="15.75">
      <c r="A29" s="54"/>
      <c r="B29" s="346"/>
      <c r="C29" s="352"/>
      <c r="D29" s="353"/>
      <c r="E29" s="274" t="s">
        <v>526</v>
      </c>
      <c r="F29" s="375" t="s">
        <v>40</v>
      </c>
      <c r="G29" s="55">
        <v>1476</v>
      </c>
      <c r="H29" s="56">
        <v>-2850</v>
      </c>
    </row>
    <row r="30" spans="1:13" ht="15.75">
      <c r="A30" s="53" t="s">
        <v>444</v>
      </c>
      <c r="B30" s="346"/>
      <c r="C30" s="352"/>
      <c r="D30" s="353"/>
      <c r="E30" s="276" t="s">
        <v>527</v>
      </c>
      <c r="F30" s="375" t="s">
        <v>41</v>
      </c>
      <c r="G30" s="55"/>
      <c r="H30" s="56"/>
      <c r="M30" s="58"/>
    </row>
    <row r="31" spans="1:8" ht="15.75">
      <c r="A31" s="54" t="s">
        <v>445</v>
      </c>
      <c r="B31" s="346" t="s">
        <v>42</v>
      </c>
      <c r="C31" s="55">
        <f>+'[3]Справка 6'!R41</f>
        <v>6698</v>
      </c>
      <c r="D31" s="56">
        <f>+'[3]Справка 6'!D41</f>
        <v>6698</v>
      </c>
      <c r="E31" s="274" t="s">
        <v>528</v>
      </c>
      <c r="F31" s="375" t="s">
        <v>43</v>
      </c>
      <c r="G31" s="55"/>
      <c r="H31" s="56"/>
    </row>
    <row r="32" spans="1:13" ht="15.75">
      <c r="A32" s="54" t="s">
        <v>446</v>
      </c>
      <c r="B32" s="346" t="s">
        <v>44</v>
      </c>
      <c r="C32" s="55"/>
      <c r="D32" s="56"/>
      <c r="E32" s="277" t="s">
        <v>529</v>
      </c>
      <c r="F32" s="375" t="s">
        <v>45</v>
      </c>
      <c r="G32" s="55">
        <v>24981</v>
      </c>
      <c r="H32" s="56">
        <v>33298</v>
      </c>
      <c r="M32" s="58"/>
    </row>
    <row r="33" spans="1:8" ht="15.75">
      <c r="A33" s="54" t="s">
        <v>447</v>
      </c>
      <c r="B33" s="347" t="s">
        <v>46</v>
      </c>
      <c r="C33" s="354">
        <f>C31+C32</f>
        <v>6698</v>
      </c>
      <c r="D33" s="355">
        <f>D31+D32</f>
        <v>6698</v>
      </c>
      <c r="E33" s="275" t="s">
        <v>530</v>
      </c>
      <c r="F33" s="375" t="s">
        <v>47</v>
      </c>
      <c r="G33" s="55"/>
      <c r="H33" s="56"/>
    </row>
    <row r="34" spans="1:8" ht="15.75">
      <c r="A34" s="53" t="s">
        <v>448</v>
      </c>
      <c r="B34" s="346"/>
      <c r="C34" s="352"/>
      <c r="D34" s="353"/>
      <c r="E34" s="277" t="s">
        <v>531</v>
      </c>
      <c r="F34" s="379" t="s">
        <v>48</v>
      </c>
      <c r="G34" s="354">
        <f>G28+G32+G33</f>
        <v>26457</v>
      </c>
      <c r="H34" s="355">
        <f>H28+H32+H33</f>
        <v>30448</v>
      </c>
    </row>
    <row r="35" spans="1:8" ht="15.75">
      <c r="A35" s="54" t="s">
        <v>449</v>
      </c>
      <c r="B35" s="346" t="s">
        <v>49</v>
      </c>
      <c r="C35" s="352">
        <f>SUM(C36:C39)</f>
        <v>106209</v>
      </c>
      <c r="D35" s="353">
        <f>SUM(D36:D39)</f>
        <v>105506</v>
      </c>
      <c r="E35" s="274"/>
      <c r="F35" s="382"/>
      <c r="G35" s="383"/>
      <c r="H35" s="384"/>
    </row>
    <row r="36" spans="1:8" ht="15.75">
      <c r="A36" s="54" t="s">
        <v>450</v>
      </c>
      <c r="B36" s="346" t="s">
        <v>50</v>
      </c>
      <c r="C36" s="55">
        <f>+'[3]Справка 6'!R30</f>
        <v>89598</v>
      </c>
      <c r="D36" s="56">
        <v>89945</v>
      </c>
      <c r="E36" s="278"/>
      <c r="F36" s="385"/>
      <c r="G36" s="383"/>
      <c r="H36" s="384"/>
    </row>
    <row r="37" spans="1:8" ht="15.75">
      <c r="A37" s="54" t="s">
        <v>451</v>
      </c>
      <c r="B37" s="346" t="s">
        <v>51</v>
      </c>
      <c r="C37" s="55">
        <f>+'[3]Справка 6'!R31</f>
        <v>0</v>
      </c>
      <c r="D37" s="56">
        <f>+'[3]Справка 6'!D31</f>
        <v>0</v>
      </c>
      <c r="E37" s="274" t="s">
        <v>532</v>
      </c>
      <c r="F37" s="382" t="s">
        <v>52</v>
      </c>
      <c r="G37" s="356">
        <f>G26+G18+G34</f>
        <v>513654</v>
      </c>
      <c r="H37" s="357">
        <f>H26+H18+H34</f>
        <v>489219</v>
      </c>
    </row>
    <row r="38" spans="1:13" ht="15.75">
      <c r="A38" s="54" t="s">
        <v>452</v>
      </c>
      <c r="B38" s="346" t="s">
        <v>53</v>
      </c>
      <c r="C38" s="55">
        <f>+'[3]Справка 6'!R32</f>
        <v>8029</v>
      </c>
      <c r="D38" s="56">
        <v>7962</v>
      </c>
      <c r="E38" s="274"/>
      <c r="F38" s="382"/>
      <c r="G38" s="383"/>
      <c r="H38" s="384"/>
      <c r="M38" s="58"/>
    </row>
    <row r="39" spans="1:8" ht="16.5" thickBot="1">
      <c r="A39" s="54" t="s">
        <v>453</v>
      </c>
      <c r="B39" s="346" t="s">
        <v>54</v>
      </c>
      <c r="C39" s="55">
        <f>+'[3]Справка 6'!R33</f>
        <v>8582</v>
      </c>
      <c r="D39" s="56">
        <v>7599</v>
      </c>
      <c r="E39" s="363"/>
      <c r="F39" s="386"/>
      <c r="G39" s="387"/>
      <c r="H39" s="388"/>
    </row>
    <row r="40" spans="1:13" ht="15.75">
      <c r="A40" s="54" t="s">
        <v>454</v>
      </c>
      <c r="B40" s="346" t="s">
        <v>55</v>
      </c>
      <c r="C40" s="352">
        <f>C41+C42+C44</f>
        <v>0</v>
      </c>
      <c r="D40" s="353">
        <f>D41+D42+D44</f>
        <v>0</v>
      </c>
      <c r="E40" s="364" t="s">
        <v>533</v>
      </c>
      <c r="F40" s="389" t="s">
        <v>56</v>
      </c>
      <c r="G40" s="59"/>
      <c r="H40" s="60"/>
      <c r="M40" s="58"/>
    </row>
    <row r="41" spans="1:8" ht="16.5" thickBot="1">
      <c r="A41" s="54" t="s">
        <v>455</v>
      </c>
      <c r="B41" s="346" t="s">
        <v>57</v>
      </c>
      <c r="C41" s="55"/>
      <c r="D41" s="56"/>
      <c r="E41" s="366"/>
      <c r="F41" s="390"/>
      <c r="G41" s="387"/>
      <c r="H41" s="388"/>
    </row>
    <row r="42" spans="1:8" ht="15.75">
      <c r="A42" s="54" t="s">
        <v>456</v>
      </c>
      <c r="B42" s="346" t="s">
        <v>58</v>
      </c>
      <c r="C42" s="55"/>
      <c r="D42" s="56"/>
      <c r="E42" s="365" t="s">
        <v>534</v>
      </c>
      <c r="F42" s="391"/>
      <c r="G42" s="392"/>
      <c r="H42" s="393"/>
    </row>
    <row r="43" spans="1:8" ht="15.75">
      <c r="A43" s="54" t="s">
        <v>457</v>
      </c>
      <c r="B43" s="346" t="s">
        <v>59</v>
      </c>
      <c r="C43" s="55"/>
      <c r="D43" s="56"/>
      <c r="E43" s="274" t="s">
        <v>535</v>
      </c>
      <c r="F43" s="385"/>
      <c r="G43" s="383"/>
      <c r="H43" s="384"/>
    </row>
    <row r="44" spans="1:13" ht="15.75">
      <c r="A44" s="54" t="s">
        <v>458</v>
      </c>
      <c r="B44" s="346" t="s">
        <v>60</v>
      </c>
      <c r="C44" s="55"/>
      <c r="D44" s="56"/>
      <c r="E44" s="275" t="s">
        <v>536</v>
      </c>
      <c r="F44" s="375" t="s">
        <v>61</v>
      </c>
      <c r="G44" s="55"/>
      <c r="H44" s="56"/>
      <c r="M44" s="58"/>
    </row>
    <row r="45" spans="1:8" ht="15.75">
      <c r="A45" s="54" t="s">
        <v>459</v>
      </c>
      <c r="B45" s="346" t="s">
        <v>62</v>
      </c>
      <c r="C45" s="55"/>
      <c r="D45" s="56"/>
      <c r="E45" s="281" t="s">
        <v>537</v>
      </c>
      <c r="F45" s="375" t="s">
        <v>63</v>
      </c>
      <c r="G45" s="55">
        <f>+'[3]Справка 7'!C58</f>
        <v>5973</v>
      </c>
      <c r="H45" s="56">
        <v>9556</v>
      </c>
    </row>
    <row r="46" spans="1:13" ht="15.75">
      <c r="A46" s="54" t="s">
        <v>460</v>
      </c>
      <c r="B46" s="347" t="s">
        <v>64</v>
      </c>
      <c r="C46" s="354">
        <f>C35+C40+C45</f>
        <v>106209</v>
      </c>
      <c r="D46" s="355">
        <f>D35+D40+D45</f>
        <v>105506</v>
      </c>
      <c r="E46" s="276" t="s">
        <v>538</v>
      </c>
      <c r="F46" s="375" t="s">
        <v>65</v>
      </c>
      <c r="G46" s="55"/>
      <c r="H46" s="56"/>
      <c r="M46" s="58"/>
    </row>
    <row r="47" spans="1:8" ht="15.75">
      <c r="A47" s="53" t="s">
        <v>461</v>
      </c>
      <c r="B47" s="348"/>
      <c r="C47" s="356"/>
      <c r="D47" s="357"/>
      <c r="E47" s="274" t="s">
        <v>483</v>
      </c>
      <c r="F47" s="375" t="s">
        <v>66</v>
      </c>
      <c r="G47" s="55"/>
      <c r="H47" s="56"/>
    </row>
    <row r="48" spans="1:13" ht="15.75">
      <c r="A48" s="54" t="s">
        <v>462</v>
      </c>
      <c r="B48" s="346" t="s">
        <v>67</v>
      </c>
      <c r="C48" s="55">
        <f>+'[3]Справка 7'!C13</f>
        <v>92312</v>
      </c>
      <c r="D48" s="56">
        <v>23055</v>
      </c>
      <c r="E48" s="276" t="s">
        <v>539</v>
      </c>
      <c r="F48" s="375" t="s">
        <v>68</v>
      </c>
      <c r="G48" s="55"/>
      <c r="H48" s="56"/>
      <c r="M48" s="58"/>
    </row>
    <row r="49" spans="1:8" ht="15.75">
      <c r="A49" s="54" t="s">
        <v>463</v>
      </c>
      <c r="B49" s="346" t="s">
        <v>69</v>
      </c>
      <c r="C49" s="55">
        <f>+'[3]Справка 7'!C17</f>
        <v>3952</v>
      </c>
      <c r="D49" s="56">
        <v>2341</v>
      </c>
      <c r="E49" s="274" t="s">
        <v>540</v>
      </c>
      <c r="F49" s="375" t="s">
        <v>70</v>
      </c>
      <c r="G49" s="55">
        <f>+'[3]Справка 7'!C66</f>
        <v>4865</v>
      </c>
      <c r="H49" s="56">
        <v>0</v>
      </c>
    </row>
    <row r="50" spans="1:8" ht="15.75">
      <c r="A50" s="54" t="s">
        <v>464</v>
      </c>
      <c r="B50" s="346" t="s">
        <v>71</v>
      </c>
      <c r="C50" s="55">
        <f>+'[3]Справка 7'!C19</f>
        <v>0</v>
      </c>
      <c r="D50" s="56">
        <v>0</v>
      </c>
      <c r="E50" s="276" t="s">
        <v>541</v>
      </c>
      <c r="F50" s="379" t="s">
        <v>72</v>
      </c>
      <c r="G50" s="352">
        <f>SUM(G44:G49)</f>
        <v>10838</v>
      </c>
      <c r="H50" s="353">
        <f>SUM(H44:H49)</f>
        <v>9556</v>
      </c>
    </row>
    <row r="51" spans="1:8" ht="15.75">
      <c r="A51" s="54" t="s">
        <v>465</v>
      </c>
      <c r="B51" s="346" t="s">
        <v>73</v>
      </c>
      <c r="C51" s="55">
        <f>+'[3]Справка 7'!C20</f>
        <v>3523</v>
      </c>
      <c r="D51" s="56">
        <v>3419</v>
      </c>
      <c r="E51" s="274"/>
      <c r="F51" s="375"/>
      <c r="G51" s="352"/>
      <c r="H51" s="353"/>
    </row>
    <row r="52" spans="1:8" ht="15.75">
      <c r="A52" s="54" t="s">
        <v>466</v>
      </c>
      <c r="B52" s="347" t="s">
        <v>74</v>
      </c>
      <c r="C52" s="354">
        <f>SUM(C48:C51)</f>
        <v>99787</v>
      </c>
      <c r="D52" s="355">
        <f>SUM(D48:D51)</f>
        <v>28815</v>
      </c>
      <c r="E52" s="276" t="s">
        <v>542</v>
      </c>
      <c r="F52" s="379" t="s">
        <v>75</v>
      </c>
      <c r="G52" s="55">
        <v>4673</v>
      </c>
      <c r="H52" s="56">
        <v>4418</v>
      </c>
    </row>
    <row r="53" spans="1:8" ht="15.75">
      <c r="A53" s="54" t="s">
        <v>76</v>
      </c>
      <c r="B53" s="347"/>
      <c r="C53" s="352"/>
      <c r="D53" s="353"/>
      <c r="E53" s="274" t="s">
        <v>543</v>
      </c>
      <c r="F53" s="379" t="s">
        <v>77</v>
      </c>
      <c r="G53" s="55"/>
      <c r="H53" s="56"/>
    </row>
    <row r="54" spans="1:8" ht="15.75">
      <c r="A54" s="53" t="s">
        <v>467</v>
      </c>
      <c r="B54" s="347" t="s">
        <v>78</v>
      </c>
      <c r="C54" s="61"/>
      <c r="D54" s="62"/>
      <c r="E54" s="274" t="s">
        <v>544</v>
      </c>
      <c r="F54" s="379" t="s">
        <v>79</v>
      </c>
      <c r="G54" s="55">
        <f>+'[3]Справка 7'!C70</f>
        <v>6231</v>
      </c>
      <c r="H54" s="56">
        <v>6236</v>
      </c>
    </row>
    <row r="55" spans="1:8" ht="15.75">
      <c r="A55" s="54" t="s">
        <v>468</v>
      </c>
      <c r="B55" s="347" t="s">
        <v>80</v>
      </c>
      <c r="C55" s="61"/>
      <c r="D55" s="62"/>
      <c r="E55" s="274" t="s">
        <v>545</v>
      </c>
      <c r="F55" s="379" t="s">
        <v>81</v>
      </c>
      <c r="G55" s="55">
        <v>5127</v>
      </c>
      <c r="H55" s="56">
        <v>5397</v>
      </c>
    </row>
    <row r="56" spans="1:13" ht="16.5" thickBot="1">
      <c r="A56" s="270" t="s">
        <v>469</v>
      </c>
      <c r="B56" s="349" t="s">
        <v>82</v>
      </c>
      <c r="C56" s="358">
        <f>C20+C21+C22+C28+C33+C46+C52+C54+C55</f>
        <v>485571</v>
      </c>
      <c r="D56" s="359">
        <f>D20+D21+D22+D28+D33+D46+D52+D54+D55</f>
        <v>410609</v>
      </c>
      <c r="E56" s="567" t="s">
        <v>546</v>
      </c>
      <c r="F56" s="382" t="s">
        <v>83</v>
      </c>
      <c r="G56" s="356">
        <f>G50+G52+G53+G54+G55</f>
        <v>26869</v>
      </c>
      <c r="H56" s="357">
        <f>H50+H52+H53+H54+H55</f>
        <v>25607</v>
      </c>
      <c r="M56" s="58"/>
    </row>
    <row r="57" spans="1:8" ht="15.75">
      <c r="A57" s="53" t="s">
        <v>470</v>
      </c>
      <c r="B57" s="360"/>
      <c r="C57" s="350"/>
      <c r="D57" s="351"/>
      <c r="E57" s="282" t="s">
        <v>547</v>
      </c>
      <c r="F57" s="389"/>
      <c r="G57" s="350"/>
      <c r="H57" s="351"/>
    </row>
    <row r="58" spans="1:13" ht="15.75">
      <c r="A58" s="53" t="s">
        <v>471</v>
      </c>
      <c r="B58" s="348"/>
      <c r="C58" s="356"/>
      <c r="D58" s="357"/>
      <c r="E58" s="568" t="s">
        <v>548</v>
      </c>
      <c r="F58" s="375"/>
      <c r="G58" s="352"/>
      <c r="H58" s="353"/>
      <c r="M58" s="58"/>
    </row>
    <row r="59" spans="1:8" ht="15.75">
      <c r="A59" s="54" t="s">
        <v>472</v>
      </c>
      <c r="B59" s="346" t="s">
        <v>84</v>
      </c>
      <c r="C59" s="55">
        <v>30493</v>
      </c>
      <c r="D59" s="56">
        <v>30458</v>
      </c>
      <c r="E59" s="569" t="s">
        <v>549</v>
      </c>
      <c r="F59" s="394" t="s">
        <v>85</v>
      </c>
      <c r="G59" s="55">
        <f>+'[3]Справка 7'!C77</f>
        <v>116551</v>
      </c>
      <c r="H59" s="56">
        <v>65652</v>
      </c>
    </row>
    <row r="60" spans="1:13" ht="15.75">
      <c r="A60" s="54" t="s">
        <v>473</v>
      </c>
      <c r="B60" s="346" t="s">
        <v>86</v>
      </c>
      <c r="C60" s="55">
        <v>34435</v>
      </c>
      <c r="D60" s="56">
        <v>30145</v>
      </c>
      <c r="E60" s="568" t="s">
        <v>550</v>
      </c>
      <c r="F60" s="375" t="s">
        <v>87</v>
      </c>
      <c r="G60" s="55">
        <f>+'[3]Справка 7'!C82</f>
        <v>7171</v>
      </c>
      <c r="H60" s="56">
        <v>7168</v>
      </c>
      <c r="M60" s="58"/>
    </row>
    <row r="61" spans="1:8" ht="15.75">
      <c r="A61" s="54" t="s">
        <v>474</v>
      </c>
      <c r="B61" s="346" t="s">
        <v>88</v>
      </c>
      <c r="C61" s="55">
        <v>115</v>
      </c>
      <c r="D61" s="56">
        <v>66</v>
      </c>
      <c r="E61" s="570" t="s">
        <v>551</v>
      </c>
      <c r="F61" s="375" t="s">
        <v>89</v>
      </c>
      <c r="G61" s="352">
        <f>SUM(G62:G68)</f>
        <v>19511</v>
      </c>
      <c r="H61" s="353">
        <f>SUM(H62:H68)</f>
        <v>18557</v>
      </c>
    </row>
    <row r="62" spans="1:13" ht="15.75">
      <c r="A62" s="54" t="s">
        <v>475</v>
      </c>
      <c r="B62" s="346" t="s">
        <v>90</v>
      </c>
      <c r="C62" s="55">
        <v>5757</v>
      </c>
      <c r="D62" s="56">
        <v>7830</v>
      </c>
      <c r="E62" s="275" t="s">
        <v>552</v>
      </c>
      <c r="F62" s="375" t="s">
        <v>91</v>
      </c>
      <c r="G62" s="55">
        <f>+'[3]Справка 7'!C73</f>
        <v>3200</v>
      </c>
      <c r="H62" s="56">
        <v>633</v>
      </c>
      <c r="M62" s="58"/>
    </row>
    <row r="63" spans="1:8" ht="15.75">
      <c r="A63" s="54" t="s">
        <v>476</v>
      </c>
      <c r="B63" s="346" t="s">
        <v>92</v>
      </c>
      <c r="C63" s="55"/>
      <c r="D63" s="56"/>
      <c r="E63" s="274" t="s">
        <v>553</v>
      </c>
      <c r="F63" s="375" t="s">
        <v>93</v>
      </c>
      <c r="G63" s="55">
        <f>+'[3]Справка 7'!C88</f>
        <v>0</v>
      </c>
      <c r="H63" s="56">
        <v>0</v>
      </c>
    </row>
    <row r="64" spans="1:13" ht="15.75">
      <c r="A64" s="54" t="s">
        <v>477</v>
      </c>
      <c r="B64" s="346" t="s">
        <v>94</v>
      </c>
      <c r="C64" s="55"/>
      <c r="D64" s="56"/>
      <c r="E64" s="274" t="s">
        <v>554</v>
      </c>
      <c r="F64" s="375" t="s">
        <v>95</v>
      </c>
      <c r="G64" s="55">
        <f>+'[3]Справка 7'!C89</f>
        <v>6223</v>
      </c>
      <c r="H64" s="56">
        <v>8775</v>
      </c>
      <c r="M64" s="58"/>
    </row>
    <row r="65" spans="1:8" ht="15.75">
      <c r="A65" s="54" t="s">
        <v>478</v>
      </c>
      <c r="B65" s="347" t="s">
        <v>96</v>
      </c>
      <c r="C65" s="354">
        <f>SUM(C59:C64)</f>
        <v>70800</v>
      </c>
      <c r="D65" s="355">
        <f>SUM(D59:D64)</f>
        <v>68499</v>
      </c>
      <c r="E65" s="274" t="s">
        <v>555</v>
      </c>
      <c r="F65" s="375" t="s">
        <v>97</v>
      </c>
      <c r="G65" s="55">
        <f>+'[3]Справка 7'!C90</f>
        <v>238</v>
      </c>
      <c r="H65" s="56">
        <v>147</v>
      </c>
    </row>
    <row r="66" spans="1:8" ht="15.75">
      <c r="A66" s="54"/>
      <c r="B66" s="347"/>
      <c r="C66" s="352"/>
      <c r="D66" s="353"/>
      <c r="E66" s="274" t="s">
        <v>556</v>
      </c>
      <c r="F66" s="375" t="s">
        <v>98</v>
      </c>
      <c r="G66" s="55">
        <f>+'[3]Справка 7'!C91</f>
        <v>7810</v>
      </c>
      <c r="H66" s="56">
        <v>5905</v>
      </c>
    </row>
    <row r="67" spans="1:8" ht="15.75">
      <c r="A67" s="53" t="s">
        <v>479</v>
      </c>
      <c r="B67" s="348"/>
      <c r="C67" s="356"/>
      <c r="D67" s="357"/>
      <c r="E67" s="274" t="s">
        <v>557</v>
      </c>
      <c r="F67" s="375" t="s">
        <v>99</v>
      </c>
      <c r="G67" s="55">
        <f>+'[3]Справка 7'!C96</f>
        <v>1375</v>
      </c>
      <c r="H67" s="56">
        <v>1214</v>
      </c>
    </row>
    <row r="68" spans="1:8" ht="15.75">
      <c r="A68" s="54" t="s">
        <v>480</v>
      </c>
      <c r="B68" s="346" t="s">
        <v>100</v>
      </c>
      <c r="C68" s="55">
        <f>+'[3]Справка 7'!C26</f>
        <v>103146</v>
      </c>
      <c r="D68" s="56">
        <v>91509</v>
      </c>
      <c r="E68" s="274" t="s">
        <v>558</v>
      </c>
      <c r="F68" s="375" t="s">
        <v>101</v>
      </c>
      <c r="G68" s="55">
        <f>+'[3]Справка 7'!C92</f>
        <v>665</v>
      </c>
      <c r="H68" s="56">
        <v>1883</v>
      </c>
    </row>
    <row r="69" spans="1:8" ht="15.75">
      <c r="A69" s="54" t="s">
        <v>481</v>
      </c>
      <c r="B69" s="346" t="s">
        <v>102</v>
      </c>
      <c r="C69" s="55">
        <f>+'[3]Справка 7'!C30</f>
        <v>14036</v>
      </c>
      <c r="D69" s="56">
        <v>18868</v>
      </c>
      <c r="E69" s="276" t="s">
        <v>559</v>
      </c>
      <c r="F69" s="375" t="s">
        <v>103</v>
      </c>
      <c r="G69" s="55">
        <f>+'[3]Справка 7'!C97</f>
        <v>1534</v>
      </c>
      <c r="H69" s="56">
        <v>1483</v>
      </c>
    </row>
    <row r="70" spans="1:8" ht="15.75">
      <c r="A70" s="54" t="s">
        <v>482</v>
      </c>
      <c r="B70" s="346" t="s">
        <v>104</v>
      </c>
      <c r="C70" s="55">
        <f>+'[3]Справка 7'!C31</f>
        <v>1112</v>
      </c>
      <c r="D70" s="56">
        <v>563</v>
      </c>
      <c r="E70" s="274" t="s">
        <v>560</v>
      </c>
      <c r="F70" s="375" t="s">
        <v>105</v>
      </c>
      <c r="G70" s="55">
        <f>+'[3]Справка 7'!F106</f>
        <v>327</v>
      </c>
      <c r="H70" s="56">
        <v>0</v>
      </c>
    </row>
    <row r="71" spans="1:8" ht="15.75">
      <c r="A71" s="54" t="s">
        <v>483</v>
      </c>
      <c r="B71" s="346" t="s">
        <v>106</v>
      </c>
      <c r="C71" s="55">
        <f>+'[3]Справка 7'!C32</f>
        <v>3735</v>
      </c>
      <c r="D71" s="56">
        <v>3270</v>
      </c>
      <c r="E71" s="277" t="s">
        <v>561</v>
      </c>
      <c r="F71" s="379" t="s">
        <v>107</v>
      </c>
      <c r="G71" s="354">
        <f>G59+G60+G61+G69+G70</f>
        <v>145094</v>
      </c>
      <c r="H71" s="355">
        <f>H59+H60+H61+H69+H70</f>
        <v>92860</v>
      </c>
    </row>
    <row r="72" spans="1:8" ht="15.75">
      <c r="A72" s="54" t="s">
        <v>484</v>
      </c>
      <c r="B72" s="346" t="s">
        <v>108</v>
      </c>
      <c r="C72" s="55">
        <f>+'[3]Справка 7'!C33+'[3]Справка 7'!C34</f>
        <v>0</v>
      </c>
      <c r="D72" s="56">
        <v>0</v>
      </c>
      <c r="E72" s="275"/>
      <c r="F72" s="375"/>
      <c r="G72" s="352"/>
      <c r="H72" s="353"/>
    </row>
    <row r="73" spans="1:8" ht="15.75">
      <c r="A73" s="54" t="s">
        <v>485</v>
      </c>
      <c r="B73" s="346" t="s">
        <v>109</v>
      </c>
      <c r="C73" s="55">
        <f>+'[3]Справка 7'!C35</f>
        <v>4874</v>
      </c>
      <c r="D73" s="56">
        <v>4423</v>
      </c>
      <c r="E73" s="282" t="s">
        <v>562</v>
      </c>
      <c r="F73" s="379" t="s">
        <v>110</v>
      </c>
      <c r="G73" s="61"/>
      <c r="H73" s="62"/>
    </row>
    <row r="74" spans="1:8" ht="15.75">
      <c r="A74" s="54" t="s">
        <v>486</v>
      </c>
      <c r="B74" s="346" t="s">
        <v>111</v>
      </c>
      <c r="C74" s="55">
        <v>0</v>
      </c>
      <c r="D74" s="56"/>
      <c r="F74" s="395"/>
      <c r="G74" s="352"/>
      <c r="H74" s="396"/>
    </row>
    <row r="75" spans="1:8" ht="15.75">
      <c r="A75" s="54" t="s">
        <v>487</v>
      </c>
      <c r="B75" s="346" t="s">
        <v>112</v>
      </c>
      <c r="C75" s="55">
        <f>+'[3]Справка 7'!C40</f>
        <v>489</v>
      </c>
      <c r="D75" s="56">
        <v>683</v>
      </c>
      <c r="E75" s="280" t="s">
        <v>543</v>
      </c>
      <c r="F75" s="379" t="s">
        <v>113</v>
      </c>
      <c r="G75" s="61"/>
      <c r="H75" s="62"/>
    </row>
    <row r="76" spans="1:8" ht="15.75">
      <c r="A76" s="54" t="s">
        <v>488</v>
      </c>
      <c r="B76" s="347" t="s">
        <v>114</v>
      </c>
      <c r="C76" s="354">
        <f>SUM(C68:C75)</f>
        <v>127392</v>
      </c>
      <c r="D76" s="355">
        <f>SUM(D68:D75)</f>
        <v>119316</v>
      </c>
      <c r="F76" s="395"/>
      <c r="G76" s="352"/>
      <c r="H76" s="396"/>
    </row>
    <row r="77" spans="1:8" ht="15.75">
      <c r="A77" s="54"/>
      <c r="B77" s="346"/>
      <c r="C77" s="352"/>
      <c r="D77" s="353"/>
      <c r="E77" s="282" t="s">
        <v>563</v>
      </c>
      <c r="F77" s="379" t="s">
        <v>115</v>
      </c>
      <c r="G77" s="61">
        <v>540</v>
      </c>
      <c r="H77" s="62">
        <v>540</v>
      </c>
    </row>
    <row r="78" spans="1:13" ht="15.75">
      <c r="A78" s="53" t="s">
        <v>489</v>
      </c>
      <c r="B78" s="348"/>
      <c r="C78" s="356"/>
      <c r="D78" s="357"/>
      <c r="E78" s="274"/>
      <c r="F78" s="385"/>
      <c r="G78" s="383"/>
      <c r="H78" s="384"/>
      <c r="M78" s="58"/>
    </row>
    <row r="79" spans="1:8" ht="15.75">
      <c r="A79" s="54" t="s">
        <v>490</v>
      </c>
      <c r="B79" s="346" t="s">
        <v>116</v>
      </c>
      <c r="C79" s="352">
        <f>SUM(C80:C82)</f>
        <v>0</v>
      </c>
      <c r="D79" s="353">
        <f>SUM(D80:D82)</f>
        <v>0</v>
      </c>
      <c r="E79" s="280" t="s">
        <v>564</v>
      </c>
      <c r="F79" s="382" t="s">
        <v>117</v>
      </c>
      <c r="G79" s="356">
        <f>G71+G73+G75+G77</f>
        <v>145634</v>
      </c>
      <c r="H79" s="357">
        <f>H71+H73+H75+H77</f>
        <v>93400</v>
      </c>
    </row>
    <row r="80" spans="1:8" ht="15.75">
      <c r="A80" s="54" t="s">
        <v>456</v>
      </c>
      <c r="B80" s="346" t="s">
        <v>118</v>
      </c>
      <c r="C80" s="55"/>
      <c r="D80" s="56"/>
      <c r="E80" s="571"/>
      <c r="F80" s="395"/>
      <c r="G80" s="352"/>
      <c r="H80" s="396"/>
    </row>
    <row r="81" spans="1:8" ht="15.75">
      <c r="A81" s="54" t="s">
        <v>491</v>
      </c>
      <c r="B81" s="346" t="s">
        <v>119</v>
      </c>
      <c r="C81" s="55"/>
      <c r="D81" s="56"/>
      <c r="E81" s="274"/>
      <c r="F81" s="397"/>
      <c r="G81" s="398"/>
      <c r="H81" s="399"/>
    </row>
    <row r="82" spans="1:8" ht="15.75">
      <c r="A82" s="54" t="s">
        <v>458</v>
      </c>
      <c r="B82" s="346" t="s">
        <v>120</v>
      </c>
      <c r="C82" s="55"/>
      <c r="D82" s="56"/>
      <c r="E82" s="283"/>
      <c r="F82" s="400"/>
      <c r="G82" s="398"/>
      <c r="H82" s="399"/>
    </row>
    <row r="83" spans="1:8" ht="15.75">
      <c r="A83" s="54" t="s">
        <v>492</v>
      </c>
      <c r="B83" s="346" t="s">
        <v>121</v>
      </c>
      <c r="C83" s="55"/>
      <c r="D83" s="56"/>
      <c r="E83" s="279"/>
      <c r="F83" s="400"/>
      <c r="G83" s="398"/>
      <c r="H83" s="399"/>
    </row>
    <row r="84" spans="1:8" ht="15.75">
      <c r="A84" s="54" t="s">
        <v>493</v>
      </c>
      <c r="B84" s="346" t="s">
        <v>122</v>
      </c>
      <c r="C84" s="55"/>
      <c r="D84" s="56"/>
      <c r="E84" s="283"/>
      <c r="F84" s="400"/>
      <c r="G84" s="398"/>
      <c r="H84" s="399"/>
    </row>
    <row r="85" spans="1:8" ht="15.75">
      <c r="A85" s="54" t="s">
        <v>494</v>
      </c>
      <c r="B85" s="347" t="s">
        <v>123</v>
      </c>
      <c r="C85" s="354">
        <f>C84+C83+C79</f>
        <v>0</v>
      </c>
      <c r="D85" s="355">
        <f>D84+D83+D79</f>
        <v>0</v>
      </c>
      <c r="E85" s="279"/>
      <c r="F85" s="400"/>
      <c r="G85" s="398"/>
      <c r="H85" s="399"/>
    </row>
    <row r="86" spans="1:13" ht="15.75">
      <c r="A86" s="54"/>
      <c r="B86" s="347"/>
      <c r="C86" s="352"/>
      <c r="D86" s="353"/>
      <c r="E86" s="283"/>
      <c r="F86" s="400"/>
      <c r="G86" s="398"/>
      <c r="H86" s="399"/>
      <c r="M86" s="58"/>
    </row>
    <row r="87" spans="1:8" ht="15.75">
      <c r="A87" s="53" t="s">
        <v>495</v>
      </c>
      <c r="B87" s="346"/>
      <c r="C87" s="352"/>
      <c r="D87" s="353"/>
      <c r="E87" s="279"/>
      <c r="F87" s="400"/>
      <c r="G87" s="398"/>
      <c r="H87" s="399"/>
    </row>
    <row r="88" spans="1:13" ht="15.75">
      <c r="A88" s="54" t="s">
        <v>496</v>
      </c>
      <c r="B88" s="346" t="s">
        <v>124</v>
      </c>
      <c r="C88" s="55">
        <v>162</v>
      </c>
      <c r="D88" s="55">
        <v>29</v>
      </c>
      <c r="E88" s="283"/>
      <c r="F88" s="400"/>
      <c r="G88" s="398"/>
      <c r="H88" s="399"/>
      <c r="M88" s="58"/>
    </row>
    <row r="89" spans="1:8" ht="15.75">
      <c r="A89" s="54" t="s">
        <v>497</v>
      </c>
      <c r="B89" s="346" t="s">
        <v>125</v>
      </c>
      <c r="C89" s="55">
        <v>1475</v>
      </c>
      <c r="D89" s="55">
        <v>8930</v>
      </c>
      <c r="E89" s="279"/>
      <c r="F89" s="400"/>
      <c r="G89" s="398"/>
      <c r="H89" s="399"/>
    </row>
    <row r="90" spans="1:13" ht="15.75">
      <c r="A90" s="54" t="s">
        <v>498</v>
      </c>
      <c r="B90" s="346" t="s">
        <v>126</v>
      </c>
      <c r="C90" s="55">
        <v>20</v>
      </c>
      <c r="D90" s="55">
        <v>12</v>
      </c>
      <c r="E90" s="279"/>
      <c r="F90" s="400"/>
      <c r="G90" s="398"/>
      <c r="H90" s="399"/>
      <c r="M90" s="58"/>
    </row>
    <row r="91" spans="1:8" ht="15.75">
      <c r="A91" s="54" t="s">
        <v>499</v>
      </c>
      <c r="B91" s="346" t="s">
        <v>127</v>
      </c>
      <c r="C91" s="55"/>
      <c r="D91" s="55">
        <v>0</v>
      </c>
      <c r="E91" s="279"/>
      <c r="F91" s="400"/>
      <c r="G91" s="398"/>
      <c r="H91" s="399"/>
    </row>
    <row r="92" spans="1:13" ht="15.75">
      <c r="A92" s="54" t="s">
        <v>500</v>
      </c>
      <c r="B92" s="347" t="s">
        <v>128</v>
      </c>
      <c r="C92" s="354">
        <f>SUM(C88:C91)</f>
        <v>1657</v>
      </c>
      <c r="D92" s="355">
        <f>SUM(D88:D91)</f>
        <v>8971</v>
      </c>
      <c r="E92" s="279"/>
      <c r="F92" s="400"/>
      <c r="G92" s="398"/>
      <c r="H92" s="399"/>
      <c r="M92" s="58"/>
    </row>
    <row r="93" spans="1:8" ht="15.75">
      <c r="A93" s="53" t="s">
        <v>501</v>
      </c>
      <c r="B93" s="347" t="s">
        <v>129</v>
      </c>
      <c r="C93" s="61">
        <v>737</v>
      </c>
      <c r="D93" s="62">
        <v>831</v>
      </c>
      <c r="E93" s="279"/>
      <c r="F93" s="400"/>
      <c r="G93" s="398"/>
      <c r="H93" s="399"/>
    </row>
    <row r="94" spans="1:13" ht="16.5" thickBot="1">
      <c r="A94" s="577" t="s">
        <v>502</v>
      </c>
      <c r="B94" s="349" t="s">
        <v>130</v>
      </c>
      <c r="C94" s="358">
        <f>C65+C76+C85+C92+C93</f>
        <v>200586</v>
      </c>
      <c r="D94" s="359">
        <f>D65+D76+D85+D92+D93</f>
        <v>197617</v>
      </c>
      <c r="E94" s="574"/>
      <c r="F94" s="401"/>
      <c r="G94" s="402"/>
      <c r="H94" s="403"/>
      <c r="M94" s="58"/>
    </row>
    <row r="95" spans="1:8" ht="16.5" thickBot="1">
      <c r="A95" s="578" t="s">
        <v>503</v>
      </c>
      <c r="B95" s="576" t="s">
        <v>131</v>
      </c>
      <c r="C95" s="361">
        <f>C94+C56</f>
        <v>686157</v>
      </c>
      <c r="D95" s="362">
        <f>D94+D56</f>
        <v>608226</v>
      </c>
      <c r="E95" s="575" t="s">
        <v>565</v>
      </c>
      <c r="F95" s="573" t="s">
        <v>132</v>
      </c>
      <c r="G95" s="572">
        <f>G37+G40+G56+G79</f>
        <v>686157</v>
      </c>
      <c r="H95" s="362">
        <f>H37+H40+H56+H79</f>
        <v>608226</v>
      </c>
    </row>
    <row r="96" spans="1:13" ht="15.75">
      <c r="A96" s="63"/>
      <c r="B96" s="64"/>
      <c r="C96" s="63"/>
      <c r="D96" s="63"/>
      <c r="E96" s="65"/>
      <c r="M96" s="58"/>
    </row>
    <row r="97" spans="1:13" ht="15.75">
      <c r="A97" s="68"/>
      <c r="B97" s="64"/>
      <c r="C97" s="63"/>
      <c r="D97" s="63"/>
      <c r="E97" s="65"/>
      <c r="M97" s="58"/>
    </row>
    <row r="98" spans="1:13" ht="15.75">
      <c r="A98" s="272" t="s">
        <v>399</v>
      </c>
      <c r="B98" s="664">
        <f>Title!B11</f>
        <v>43675</v>
      </c>
      <c r="C98" s="664"/>
      <c r="D98" s="664"/>
      <c r="E98" s="664"/>
      <c r="F98" s="664"/>
      <c r="G98" s="664"/>
      <c r="H98" s="664"/>
      <c r="M98" s="58"/>
    </row>
    <row r="100" spans="1:5" ht="15.75">
      <c r="A100" s="272" t="s">
        <v>504</v>
      </c>
      <c r="B100" s="271"/>
      <c r="C100" s="49"/>
      <c r="D100" s="49"/>
      <c r="E100" s="74"/>
    </row>
    <row r="101" spans="1:2" ht="15.75">
      <c r="A101" s="272"/>
      <c r="B101" s="648" t="s">
        <v>867</v>
      </c>
    </row>
    <row r="102" spans="1:13" ht="15.75">
      <c r="A102" s="272" t="s">
        <v>505</v>
      </c>
      <c r="B102" s="649"/>
      <c r="C102" s="49"/>
      <c r="D102" s="49"/>
      <c r="E102" s="74"/>
      <c r="M102" s="58"/>
    </row>
    <row r="103" spans="1:2" ht="15.75">
      <c r="A103" s="271"/>
      <c r="B103" s="648" t="s">
        <v>506</v>
      </c>
    </row>
    <row r="104" spans="1:13" ht="15.75">
      <c r="A104" s="271"/>
      <c r="B104" s="271"/>
      <c r="C104" s="49"/>
      <c r="D104" s="49"/>
      <c r="E104" s="74"/>
      <c r="M104" s="58"/>
    </row>
    <row r="106" spans="1:5" ht="15.75">
      <c r="A106" s="49"/>
      <c r="B106" s="49"/>
      <c r="C106" s="49"/>
      <c r="D106" s="49"/>
      <c r="E106" s="74"/>
    </row>
    <row r="108" spans="1:13" ht="15.75">
      <c r="A108" s="49"/>
      <c r="B108" s="49"/>
      <c r="C108" s="49"/>
      <c r="D108" s="49"/>
      <c r="E108" s="74"/>
      <c r="M108" s="58"/>
    </row>
    <row r="110" spans="1:13" ht="15.75">
      <c r="A110" s="49"/>
      <c r="B110" s="49"/>
      <c r="C110" s="49"/>
      <c r="D110" s="49"/>
      <c r="E110" s="74"/>
      <c r="M110" s="58"/>
    </row>
    <row r="112" spans="1:13" ht="15.75">
      <c r="A112" s="49"/>
      <c r="B112" s="49"/>
      <c r="C112" s="49"/>
      <c r="D112" s="49"/>
      <c r="M112" s="58"/>
    </row>
    <row r="114" spans="1:13" ht="15.75">
      <c r="A114" s="49"/>
      <c r="B114" s="49"/>
      <c r="C114" s="49"/>
      <c r="D114" s="49"/>
      <c r="M114" s="58"/>
    </row>
    <row r="116" spans="1:13" ht="15.75">
      <c r="A116" s="49"/>
      <c r="B116" s="49"/>
      <c r="C116" s="49"/>
      <c r="D116" s="49"/>
      <c r="M116" s="58"/>
    </row>
    <row r="118" spans="1:13" ht="15.75">
      <c r="A118" s="49"/>
      <c r="B118" s="49"/>
      <c r="C118" s="49"/>
      <c r="D118" s="49"/>
      <c r="E118" s="74"/>
      <c r="M118" s="58"/>
    </row>
    <row r="120" spans="1:13" ht="15.75">
      <c r="A120" s="49"/>
      <c r="B120" s="49"/>
      <c r="C120" s="49"/>
      <c r="D120" s="49"/>
      <c r="E120" s="74"/>
      <c r="M120" s="58"/>
    </row>
    <row r="122" spans="1:13" ht="15.75">
      <c r="A122" s="49"/>
      <c r="B122" s="49"/>
      <c r="C122" s="49"/>
      <c r="D122" s="49"/>
      <c r="E122" s="74"/>
      <c r="M122" s="58"/>
    </row>
    <row r="124" spans="1:13" ht="15.75">
      <c r="A124" s="49"/>
      <c r="B124" s="49"/>
      <c r="C124" s="49"/>
      <c r="D124" s="49"/>
      <c r="E124" s="74"/>
      <c r="M124" s="58"/>
    </row>
    <row r="126" spans="1:5" ht="15.75">
      <c r="A126" s="49"/>
      <c r="B126" s="49"/>
      <c r="C126" s="49"/>
      <c r="D126" s="49"/>
      <c r="E126" s="74"/>
    </row>
    <row r="128" spans="1:5" ht="15.75">
      <c r="A128" s="49"/>
      <c r="B128" s="49"/>
      <c r="C128" s="49"/>
      <c r="D128" s="49"/>
      <c r="E128" s="74"/>
    </row>
    <row r="130" spans="1:5" ht="15.75">
      <c r="A130" s="49"/>
      <c r="B130" s="49"/>
      <c r="C130" s="49"/>
      <c r="D130" s="49"/>
      <c r="E130" s="74"/>
    </row>
    <row r="132" spans="1:13" ht="15.75">
      <c r="A132" s="49"/>
      <c r="B132" s="49"/>
      <c r="C132" s="49"/>
      <c r="D132" s="49"/>
      <c r="E132" s="74"/>
      <c r="M132" s="58"/>
    </row>
    <row r="134" spans="1:13" ht="15.75">
      <c r="A134" s="49"/>
      <c r="B134" s="49"/>
      <c r="C134" s="49"/>
      <c r="D134" s="49"/>
      <c r="M134" s="58"/>
    </row>
    <row r="136" spans="1:13" ht="15.75">
      <c r="A136" s="49"/>
      <c r="B136" s="49"/>
      <c r="C136" s="49"/>
      <c r="D136" s="49"/>
      <c r="M136" s="58"/>
    </row>
    <row r="142" spans="1:5" ht="15.75">
      <c r="A142" s="49"/>
      <c r="B142" s="49"/>
      <c r="C142" s="49"/>
      <c r="D142" s="49"/>
      <c r="E142" s="74"/>
    </row>
    <row r="144" spans="1:18" s="66" customFormat="1" ht="15.75">
      <c r="A144" s="67"/>
      <c r="B144" s="67"/>
      <c r="C144" s="67"/>
      <c r="D144" s="67"/>
      <c r="E144" s="74"/>
      <c r="G144" s="67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6" spans="1:18" s="66" customFormat="1" ht="15.75">
      <c r="A146" s="67"/>
      <c r="B146" s="67"/>
      <c r="C146" s="67"/>
      <c r="D146" s="67"/>
      <c r="E146" s="74"/>
      <c r="G146" s="67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8" spans="1:18" s="66" customFormat="1" ht="15.75">
      <c r="A148" s="67"/>
      <c r="B148" s="67"/>
      <c r="C148" s="67"/>
      <c r="D148" s="67"/>
      <c r="E148" s="74"/>
      <c r="G148" s="67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50" spans="1:18" s="66" customFormat="1" ht="15.75">
      <c r="A150" s="67"/>
      <c r="B150" s="67"/>
      <c r="C150" s="67"/>
      <c r="D150" s="67"/>
      <c r="E150" s="74"/>
      <c r="G150" s="67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8" spans="1:18" s="66" customFormat="1" ht="15.75">
      <c r="A158" s="67"/>
      <c r="B158" s="67"/>
      <c r="C158" s="67"/>
      <c r="D158" s="67"/>
      <c r="E158" s="74"/>
      <c r="G158" s="67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60" spans="1:18" s="66" customFormat="1" ht="15.75">
      <c r="A160" s="67"/>
      <c r="B160" s="67"/>
      <c r="C160" s="67"/>
      <c r="D160" s="67"/>
      <c r="E160" s="74"/>
      <c r="G160" s="67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2" spans="1:18" s="66" customFormat="1" ht="15.75">
      <c r="A162" s="67"/>
      <c r="B162" s="67"/>
      <c r="C162" s="67"/>
      <c r="D162" s="67"/>
      <c r="E162" s="74"/>
      <c r="G162" s="67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4" spans="1:18" s="66" customFormat="1" ht="15.75">
      <c r="A164" s="67"/>
      <c r="B164" s="67"/>
      <c r="C164" s="67"/>
      <c r="D164" s="67"/>
      <c r="E164" s="74"/>
      <c r="G164" s="67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8" spans="1:18" s="66" customFormat="1" ht="15.75">
      <c r="A168" s="67"/>
      <c r="B168" s="67"/>
      <c r="C168" s="67"/>
      <c r="D168" s="67"/>
      <c r="E168" s="74"/>
      <c r="G168" s="67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C32:D32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7">
      <selection activeCell="B54" sqref="B54"/>
    </sheetView>
  </sheetViews>
  <sheetFormatPr defaultColWidth="9.375" defaultRowHeight="15.75"/>
  <cols>
    <col min="1" max="1" width="50.625" style="104" customWidth="1"/>
    <col min="2" max="2" width="10.625" style="104" customWidth="1"/>
    <col min="3" max="4" width="15.625" style="77" customWidth="1"/>
    <col min="5" max="5" width="50.625" style="104" customWidth="1"/>
    <col min="6" max="6" width="10.625" style="104" customWidth="1"/>
    <col min="7" max="8" width="15.625" style="77" customWidth="1"/>
    <col min="9" max="16384" width="9.375" style="77" customWidth="1"/>
  </cols>
  <sheetData>
    <row r="1" spans="1:8" ht="15.75">
      <c r="A1" s="266" t="s">
        <v>623</v>
      </c>
      <c r="B1" s="28"/>
      <c r="C1" s="28"/>
      <c r="D1" s="28"/>
      <c r="E1" s="75"/>
      <c r="F1" s="76"/>
      <c r="G1" s="29"/>
      <c r="H1" s="29"/>
    </row>
    <row r="2" spans="1:8" ht="15.75">
      <c r="A2" s="31" t="s">
        <v>693</v>
      </c>
      <c r="B2" s="27"/>
      <c r="C2" s="27"/>
      <c r="D2" s="27"/>
      <c r="E2" s="75"/>
      <c r="F2" s="76"/>
      <c r="G2" s="29"/>
      <c r="H2" s="29"/>
    </row>
    <row r="3" spans="1:8" ht="15.75">
      <c r="A3" s="28"/>
      <c r="B3" s="35"/>
      <c r="C3" s="35"/>
      <c r="D3" s="35"/>
      <c r="E3" s="75"/>
      <c r="F3" s="32"/>
      <c r="G3" s="78"/>
      <c r="H3" s="78"/>
    </row>
    <row r="4" spans="1:8" ht="15.75">
      <c r="A4" s="39" t="s">
        <v>419</v>
      </c>
      <c r="B4" s="35"/>
      <c r="C4" s="35"/>
      <c r="D4" s="35"/>
      <c r="E4" s="75"/>
      <c r="F4" s="79"/>
      <c r="G4" s="80"/>
      <c r="H4" s="81"/>
    </row>
    <row r="5" spans="1:8" ht="29.25" customHeight="1">
      <c r="A5" s="39" t="s">
        <v>420</v>
      </c>
      <c r="B5" s="82"/>
      <c r="C5" s="82"/>
      <c r="D5" s="82"/>
      <c r="E5" s="78"/>
      <c r="F5" s="83"/>
      <c r="G5" s="72"/>
      <c r="H5" s="29"/>
    </row>
    <row r="6" spans="1:8" ht="17.25" customHeight="1">
      <c r="A6" s="339">
        <f>Title!B10</f>
        <v>43646</v>
      </c>
      <c r="B6" s="27"/>
      <c r="C6" s="40"/>
      <c r="D6" s="27"/>
      <c r="E6" s="78"/>
      <c r="F6" s="83"/>
      <c r="G6" s="84"/>
      <c r="H6" s="29"/>
    </row>
    <row r="7" spans="1:8" ht="50.25" customHeight="1" thickBot="1">
      <c r="A7" s="85"/>
      <c r="B7" s="29"/>
      <c r="C7" s="86"/>
      <c r="D7" s="86"/>
      <c r="E7" s="87"/>
      <c r="F7" s="87"/>
      <c r="G7" s="29"/>
      <c r="H7" s="284" t="str">
        <f>'[2]Balance Sheet'!$H$5</f>
        <v>( thousand BGN)</v>
      </c>
    </row>
    <row r="8" spans="1:8" ht="15.75">
      <c r="A8" s="97" t="s">
        <v>566</v>
      </c>
      <c r="B8" s="48" t="s">
        <v>423</v>
      </c>
      <c r="C8" s="267" t="s">
        <v>424</v>
      </c>
      <c r="D8" s="429" t="s">
        <v>425</v>
      </c>
      <c r="E8" s="433" t="s">
        <v>567</v>
      </c>
      <c r="F8" s="431" t="s">
        <v>423</v>
      </c>
      <c r="G8" s="267" t="s">
        <v>424</v>
      </c>
      <c r="H8" s="267" t="s">
        <v>425</v>
      </c>
    </row>
    <row r="9" spans="1:8" ht="16.5" thickBot="1">
      <c r="A9" s="88" t="s">
        <v>7</v>
      </c>
      <c r="B9" s="89" t="s">
        <v>8</v>
      </c>
      <c r="C9" s="89">
        <v>1</v>
      </c>
      <c r="D9" s="430">
        <v>2</v>
      </c>
      <c r="E9" s="434" t="s">
        <v>7</v>
      </c>
      <c r="F9" s="432" t="s">
        <v>8</v>
      </c>
      <c r="G9" s="89">
        <v>1</v>
      </c>
      <c r="H9" s="90">
        <v>2</v>
      </c>
    </row>
    <row r="10" spans="1:8" ht="15.75">
      <c r="A10" s="285" t="s">
        <v>568</v>
      </c>
      <c r="B10" s="404"/>
      <c r="C10" s="405"/>
      <c r="D10" s="406"/>
      <c r="E10" s="581" t="s">
        <v>598</v>
      </c>
      <c r="F10" s="435"/>
      <c r="G10" s="436"/>
      <c r="H10" s="437"/>
    </row>
    <row r="11" spans="1:8" ht="15.75">
      <c r="A11" s="285" t="s">
        <v>569</v>
      </c>
      <c r="B11" s="407"/>
      <c r="C11" s="408"/>
      <c r="D11" s="409"/>
      <c r="E11" s="582" t="s">
        <v>599</v>
      </c>
      <c r="F11" s="438"/>
      <c r="G11" s="408"/>
      <c r="H11" s="409"/>
    </row>
    <row r="12" spans="1:8" ht="15.75">
      <c r="A12" s="92" t="s">
        <v>472</v>
      </c>
      <c r="B12" s="410" t="s">
        <v>133</v>
      </c>
      <c r="C12" s="94">
        <v>35553</v>
      </c>
      <c r="D12" s="95">
        <v>37413</v>
      </c>
      <c r="E12" s="93" t="s">
        <v>600</v>
      </c>
      <c r="F12" s="425" t="s">
        <v>134</v>
      </c>
      <c r="G12" s="94">
        <v>100164</v>
      </c>
      <c r="H12" s="95">
        <v>99404</v>
      </c>
    </row>
    <row r="13" spans="1:8" ht="15.75">
      <c r="A13" s="92" t="s">
        <v>570</v>
      </c>
      <c r="B13" s="410" t="s">
        <v>135</v>
      </c>
      <c r="C13" s="94">
        <v>16107</v>
      </c>
      <c r="D13" s="95">
        <v>18979</v>
      </c>
      <c r="E13" s="93" t="s">
        <v>601</v>
      </c>
      <c r="F13" s="425" t="s">
        <v>136</v>
      </c>
      <c r="G13" s="94">
        <v>832</v>
      </c>
      <c r="H13" s="95">
        <v>669</v>
      </c>
    </row>
    <row r="14" spans="1:8" ht="15.75">
      <c r="A14" s="92" t="s">
        <v>571</v>
      </c>
      <c r="B14" s="410" t="s">
        <v>137</v>
      </c>
      <c r="C14" s="94">
        <v>9134</v>
      </c>
      <c r="D14" s="95">
        <v>8963</v>
      </c>
      <c r="E14" s="583" t="s">
        <v>602</v>
      </c>
      <c r="F14" s="425" t="s">
        <v>138</v>
      </c>
      <c r="G14" s="94">
        <v>2367</v>
      </c>
      <c r="H14" s="95">
        <v>1860</v>
      </c>
    </row>
    <row r="15" spans="1:8" ht="15.75">
      <c r="A15" s="92" t="s">
        <v>572</v>
      </c>
      <c r="B15" s="410" t="s">
        <v>139</v>
      </c>
      <c r="C15" s="94">
        <v>20706</v>
      </c>
      <c r="D15" s="95">
        <v>22243</v>
      </c>
      <c r="E15" s="583" t="s">
        <v>559</v>
      </c>
      <c r="F15" s="425" t="s">
        <v>140</v>
      </c>
      <c r="G15" s="94">
        <v>873</v>
      </c>
      <c r="H15" s="95">
        <v>1098</v>
      </c>
    </row>
    <row r="16" spans="1:8" ht="15.75">
      <c r="A16" s="92" t="s">
        <v>573</v>
      </c>
      <c r="B16" s="410" t="s">
        <v>141</v>
      </c>
      <c r="C16" s="94">
        <v>4826</v>
      </c>
      <c r="D16" s="95">
        <v>4670</v>
      </c>
      <c r="E16" s="584" t="s">
        <v>603</v>
      </c>
      <c r="F16" s="439" t="s">
        <v>142</v>
      </c>
      <c r="G16" s="412">
        <f>SUM(G12:G15)</f>
        <v>104236</v>
      </c>
      <c r="H16" s="413">
        <f>SUM(H12:H15)</f>
        <v>103031</v>
      </c>
    </row>
    <row r="17" spans="1:8" ht="15.75">
      <c r="A17" s="92" t="s">
        <v>574</v>
      </c>
      <c r="B17" s="410" t="s">
        <v>143</v>
      </c>
      <c r="C17" s="94">
        <v>1411</v>
      </c>
      <c r="D17" s="95">
        <v>1451</v>
      </c>
      <c r="E17" s="583"/>
      <c r="F17" s="414"/>
      <c r="G17" s="408"/>
      <c r="H17" s="409"/>
    </row>
    <row r="18" spans="1:8" ht="33" customHeight="1">
      <c r="A18" s="92" t="s">
        <v>905</v>
      </c>
      <c r="B18" s="410" t="s">
        <v>144</v>
      </c>
      <c r="C18" s="94">
        <v>-1355</v>
      </c>
      <c r="D18" s="95">
        <v>-10723</v>
      </c>
      <c r="E18" s="582" t="s">
        <v>604</v>
      </c>
      <c r="F18" s="415" t="s">
        <v>145</v>
      </c>
      <c r="G18" s="96">
        <v>270</v>
      </c>
      <c r="H18" s="585">
        <v>310</v>
      </c>
    </row>
    <row r="19" spans="1:8" ht="15.75">
      <c r="A19" s="92" t="s">
        <v>575</v>
      </c>
      <c r="B19" s="410" t="s">
        <v>146</v>
      </c>
      <c r="C19" s="94">
        <v>1049</v>
      </c>
      <c r="D19" s="95">
        <v>2022</v>
      </c>
      <c r="E19" s="93" t="s">
        <v>605</v>
      </c>
      <c r="F19" s="414" t="s">
        <v>147</v>
      </c>
      <c r="G19" s="94">
        <v>270</v>
      </c>
      <c r="H19" s="95">
        <v>310</v>
      </c>
    </row>
    <row r="20" spans="1:8" ht="15.75">
      <c r="A20" s="286" t="s">
        <v>576</v>
      </c>
      <c r="B20" s="410" t="s">
        <v>148</v>
      </c>
      <c r="C20" s="94"/>
      <c r="D20" s="95">
        <v>210</v>
      </c>
      <c r="E20" s="586"/>
      <c r="F20" s="438"/>
      <c r="G20" s="408"/>
      <c r="H20" s="409"/>
    </row>
    <row r="21" spans="1:8" ht="15.75">
      <c r="A21" s="286" t="s">
        <v>577</v>
      </c>
      <c r="B21" s="410" t="s">
        <v>149</v>
      </c>
      <c r="C21" s="94"/>
      <c r="D21" s="95"/>
      <c r="E21" s="582" t="s">
        <v>606</v>
      </c>
      <c r="F21" s="438"/>
      <c r="G21" s="408"/>
      <c r="H21" s="409"/>
    </row>
    <row r="22" spans="1:8" ht="15.75">
      <c r="A22" s="287" t="s">
        <v>578</v>
      </c>
      <c r="B22" s="411" t="s">
        <v>150</v>
      </c>
      <c r="C22" s="412">
        <f>SUM(C12:C18)+C19</f>
        <v>87431</v>
      </c>
      <c r="D22" s="413">
        <f>SUM(D12:D18)+D19</f>
        <v>85018</v>
      </c>
      <c r="E22" s="587" t="s">
        <v>607</v>
      </c>
      <c r="F22" s="414" t="s">
        <v>151</v>
      </c>
      <c r="G22" s="94">
        <v>1424</v>
      </c>
      <c r="H22" s="95">
        <v>778</v>
      </c>
    </row>
    <row r="23" spans="1:8" ht="15.75">
      <c r="A23" s="91"/>
      <c r="B23" s="410"/>
      <c r="C23" s="408"/>
      <c r="D23" s="409"/>
      <c r="E23" s="588" t="s">
        <v>890</v>
      </c>
      <c r="F23" s="414" t="s">
        <v>152</v>
      </c>
      <c r="G23" s="94">
        <v>8862</v>
      </c>
      <c r="H23" s="95">
        <v>8733</v>
      </c>
    </row>
    <row r="24" spans="1:8" ht="33" customHeight="1">
      <c r="A24" s="285" t="s">
        <v>579</v>
      </c>
      <c r="B24" s="414"/>
      <c r="C24" s="408"/>
      <c r="D24" s="409"/>
      <c r="E24" s="93" t="s">
        <v>608</v>
      </c>
      <c r="F24" s="414" t="s">
        <v>153</v>
      </c>
      <c r="G24" s="94">
        <v>254</v>
      </c>
      <c r="H24" s="95">
        <v>1</v>
      </c>
    </row>
    <row r="25" spans="1:8" ht="15.75">
      <c r="A25" s="288" t="s">
        <v>580</v>
      </c>
      <c r="B25" s="414" t="s">
        <v>154</v>
      </c>
      <c r="C25" s="94">
        <v>737</v>
      </c>
      <c r="D25" s="95">
        <v>531</v>
      </c>
      <c r="E25" s="587" t="s">
        <v>609</v>
      </c>
      <c r="F25" s="414" t="s">
        <v>155</v>
      </c>
      <c r="G25" s="94">
        <v>20</v>
      </c>
      <c r="H25" s="95">
        <v>91</v>
      </c>
    </row>
    <row r="26" spans="1:8" ht="33.75" customHeight="1">
      <c r="A26" s="92" t="s">
        <v>581</v>
      </c>
      <c r="B26" s="414" t="s">
        <v>156</v>
      </c>
      <c r="C26" s="94"/>
      <c r="D26" s="95">
        <v>2</v>
      </c>
      <c r="E26" s="93" t="s">
        <v>610</v>
      </c>
      <c r="F26" s="414" t="s">
        <v>157</v>
      </c>
      <c r="G26" s="94">
        <v>327</v>
      </c>
      <c r="H26" s="95"/>
    </row>
    <row r="27" spans="1:8" ht="15.75">
      <c r="A27" s="92" t="s">
        <v>582</v>
      </c>
      <c r="B27" s="414" t="s">
        <v>158</v>
      </c>
      <c r="C27" s="94">
        <v>104</v>
      </c>
      <c r="D27" s="95">
        <v>152</v>
      </c>
      <c r="E27" s="584" t="s">
        <v>611</v>
      </c>
      <c r="F27" s="415" t="s">
        <v>159</v>
      </c>
      <c r="G27" s="412">
        <f>SUM(G22:G26)</f>
        <v>10887</v>
      </c>
      <c r="H27" s="413">
        <f>SUM(H22:H26)</f>
        <v>9603</v>
      </c>
    </row>
    <row r="28" spans="1:8" ht="15.75">
      <c r="A28" s="92" t="s">
        <v>583</v>
      </c>
      <c r="B28" s="414" t="s">
        <v>160</v>
      </c>
      <c r="C28" s="94">
        <v>133</v>
      </c>
      <c r="D28" s="95">
        <v>477</v>
      </c>
      <c r="E28" s="588"/>
      <c r="F28" s="438"/>
      <c r="G28" s="408"/>
      <c r="H28" s="409"/>
    </row>
    <row r="29" spans="1:8" ht="15.75">
      <c r="A29" s="287" t="s">
        <v>584</v>
      </c>
      <c r="B29" s="415" t="s">
        <v>161</v>
      </c>
      <c r="C29" s="412">
        <f>SUM(C25:C28)</f>
        <v>974</v>
      </c>
      <c r="D29" s="413">
        <f>SUM(D25:D28)</f>
        <v>1162</v>
      </c>
      <c r="E29" s="93"/>
      <c r="F29" s="438"/>
      <c r="G29" s="408"/>
      <c r="H29" s="409"/>
    </row>
    <row r="30" spans="1:8" ht="16.5" thickBot="1">
      <c r="A30" s="289"/>
      <c r="B30" s="416"/>
      <c r="C30" s="417"/>
      <c r="D30" s="418"/>
      <c r="E30" s="589"/>
      <c r="F30" s="590"/>
      <c r="G30" s="591"/>
      <c r="H30" s="592"/>
    </row>
    <row r="31" spans="1:8" ht="15.75">
      <c r="A31" s="285" t="s">
        <v>585</v>
      </c>
      <c r="B31" s="419" t="s">
        <v>162</v>
      </c>
      <c r="C31" s="405">
        <f>C29+C22</f>
        <v>88405</v>
      </c>
      <c r="D31" s="406">
        <f>D29+D22</f>
        <v>86180</v>
      </c>
      <c r="E31" s="581" t="s">
        <v>612</v>
      </c>
      <c r="F31" s="440" t="s">
        <v>163</v>
      </c>
      <c r="G31" s="405">
        <f>G16+G18+G27</f>
        <v>115393</v>
      </c>
      <c r="H31" s="406">
        <f>H16+H18+H27</f>
        <v>112944</v>
      </c>
    </row>
    <row r="32" spans="1:8" ht="15.75">
      <c r="A32" s="285"/>
      <c r="B32" s="420"/>
      <c r="C32" s="421"/>
      <c r="D32" s="422"/>
      <c r="E32" s="582"/>
      <c r="F32" s="414"/>
      <c r="G32" s="408"/>
      <c r="H32" s="409"/>
    </row>
    <row r="33" spans="1:8" ht="15.75">
      <c r="A33" s="285" t="s">
        <v>586</v>
      </c>
      <c r="B33" s="420" t="s">
        <v>164</v>
      </c>
      <c r="C33" s="421">
        <f>IF((G31-C31)&gt;0,G31-C31,0)</f>
        <v>26988</v>
      </c>
      <c r="D33" s="422">
        <f>IF((H31-D31)&gt;0,H31-D31,0)</f>
        <v>26764</v>
      </c>
      <c r="E33" s="582" t="s">
        <v>613</v>
      </c>
      <c r="F33" s="415" t="s">
        <v>165</v>
      </c>
      <c r="G33" s="412">
        <f>IF((C31-G31)&gt;0,C31-G31,0)</f>
        <v>0</v>
      </c>
      <c r="H33" s="413">
        <f>IF((D31-H31)&gt;0,D31-H31,0)</f>
        <v>0</v>
      </c>
    </row>
    <row r="34" spans="1:8" ht="15.75">
      <c r="A34" s="290" t="s">
        <v>587</v>
      </c>
      <c r="B34" s="415" t="s">
        <v>166</v>
      </c>
      <c r="C34" s="94"/>
      <c r="D34" s="95"/>
      <c r="E34" s="582" t="s">
        <v>614</v>
      </c>
      <c r="F34" s="414" t="s">
        <v>167</v>
      </c>
      <c r="G34" s="94"/>
      <c r="H34" s="95"/>
    </row>
    <row r="35" spans="1:8" ht="15.75">
      <c r="A35" s="285" t="s">
        <v>588</v>
      </c>
      <c r="B35" s="415" t="s">
        <v>168</v>
      </c>
      <c r="C35" s="94"/>
      <c r="D35" s="95"/>
      <c r="E35" s="582" t="s">
        <v>615</v>
      </c>
      <c r="F35" s="414" t="s">
        <v>169</v>
      </c>
      <c r="G35" s="94"/>
      <c r="H35" s="95"/>
    </row>
    <row r="36" spans="1:8" ht="16.5" thickBot="1">
      <c r="A36" s="290" t="s">
        <v>589</v>
      </c>
      <c r="B36" s="416" t="s">
        <v>170</v>
      </c>
      <c r="C36" s="423">
        <f>C31-C34+C35</f>
        <v>88405</v>
      </c>
      <c r="D36" s="424">
        <f>D31-D34+D35</f>
        <v>86180</v>
      </c>
      <c r="E36" s="593" t="s">
        <v>616</v>
      </c>
      <c r="F36" s="594" t="s">
        <v>171</v>
      </c>
      <c r="G36" s="595">
        <f>G35-G34+G31</f>
        <v>115393</v>
      </c>
      <c r="H36" s="596">
        <f>H35-H34+H31</f>
        <v>112944</v>
      </c>
    </row>
    <row r="37" spans="1:8" ht="15.75">
      <c r="A37" s="290" t="s">
        <v>590</v>
      </c>
      <c r="B37" s="419" t="s">
        <v>172</v>
      </c>
      <c r="C37" s="405">
        <f>IF((G36-C36)&gt;0,G36-C36,0)</f>
        <v>26988</v>
      </c>
      <c r="D37" s="406">
        <f>IF((H36-D36)&gt;0,H36-D36,0)</f>
        <v>26764</v>
      </c>
      <c r="E37" s="597" t="s">
        <v>617</v>
      </c>
      <c r="F37" s="440" t="s">
        <v>173</v>
      </c>
      <c r="G37" s="405">
        <f>IF((C36-G36)&gt;0,C36-G36,0)</f>
        <v>0</v>
      </c>
      <c r="H37" s="406">
        <f>IF((D36-H36)&gt;0,D36-H36,0)</f>
        <v>0</v>
      </c>
    </row>
    <row r="38" spans="1:8" ht="15.75">
      <c r="A38" s="285" t="s">
        <v>906</v>
      </c>
      <c r="B38" s="415" t="s">
        <v>174</v>
      </c>
      <c r="C38" s="412">
        <f>C39+C40+C41</f>
        <v>2007</v>
      </c>
      <c r="D38" s="413">
        <f>D39+D40+D41</f>
        <v>1857</v>
      </c>
      <c r="E38" s="598"/>
      <c r="F38" s="438"/>
      <c r="G38" s="408"/>
      <c r="H38" s="409"/>
    </row>
    <row r="39" spans="1:8" ht="15.75">
      <c r="A39" s="93" t="s">
        <v>591</v>
      </c>
      <c r="B39" s="414" t="s">
        <v>175</v>
      </c>
      <c r="C39" s="94">
        <v>2007</v>
      </c>
      <c r="D39" s="95">
        <v>1857</v>
      </c>
      <c r="E39" s="598"/>
      <c r="F39" s="438"/>
      <c r="G39" s="408"/>
      <c r="H39" s="409"/>
    </row>
    <row r="40" spans="1:8" ht="15.75">
      <c r="A40" s="93" t="s">
        <v>592</v>
      </c>
      <c r="B40" s="425" t="s">
        <v>176</v>
      </c>
      <c r="C40" s="94"/>
      <c r="D40" s="95"/>
      <c r="E40" s="598"/>
      <c r="F40" s="414"/>
      <c r="G40" s="408"/>
      <c r="H40" s="409"/>
    </row>
    <row r="41" spans="1:8" ht="15.75">
      <c r="A41" s="291" t="s">
        <v>593</v>
      </c>
      <c r="B41" s="425" t="s">
        <v>177</v>
      </c>
      <c r="C41" s="94"/>
      <c r="D41" s="95"/>
      <c r="E41" s="598"/>
      <c r="F41" s="414"/>
      <c r="G41" s="408"/>
      <c r="H41" s="409"/>
    </row>
    <row r="42" spans="1:8" ht="15.75">
      <c r="A42" s="292" t="s">
        <v>594</v>
      </c>
      <c r="B42" s="426" t="s">
        <v>178</v>
      </c>
      <c r="C42" s="421">
        <f>+IF((G36-C36-C38)&gt;0,G36-C36-C38,0)</f>
        <v>24981</v>
      </c>
      <c r="D42" s="422">
        <f>+IF((H36-D36-D38)&gt;0,H36-D36-D38,0)</f>
        <v>24907</v>
      </c>
      <c r="E42" s="599" t="s">
        <v>618</v>
      </c>
      <c r="F42" s="426" t="s">
        <v>179</v>
      </c>
      <c r="G42" s="421">
        <f>IF(G37&gt;0,IF(C38+G37&lt;0,0,C38+G37),IF(C37-C38&lt;0,C38-C37,0))</f>
        <v>0</v>
      </c>
      <c r="H42" s="422">
        <f>IF(H37&gt;0,IF(D38+H37&lt;0,0,D38+H37),IF(D37-D38&lt;0,D38-D37,0))</f>
        <v>0</v>
      </c>
    </row>
    <row r="43" spans="1:8" ht="15.75">
      <c r="A43" s="285" t="s">
        <v>595</v>
      </c>
      <c r="B43" s="420" t="s">
        <v>180</v>
      </c>
      <c r="C43" s="94"/>
      <c r="D43" s="95"/>
      <c r="E43" s="582" t="s">
        <v>619</v>
      </c>
      <c r="F43" s="426" t="s">
        <v>181</v>
      </c>
      <c r="G43" s="98"/>
      <c r="H43" s="99"/>
    </row>
    <row r="44" spans="1:8" ht="16.5" thickBot="1">
      <c r="A44" s="285" t="s">
        <v>596</v>
      </c>
      <c r="B44" s="579" t="s">
        <v>182</v>
      </c>
      <c r="C44" s="417">
        <f>IF(G42=0,IF(C42-C43&gt;0,C42-C43+G43,0),IF(G42-G43&lt;0,G43-G42+C42,0))</f>
        <v>24981</v>
      </c>
      <c r="D44" s="418">
        <f>IF(H42=0,IF(D42-D43&gt;0,D42-D43+H43,0),IF(H42-H43&lt;0,H43-H42+D42,0))</f>
        <v>24907</v>
      </c>
      <c r="E44" s="593" t="s">
        <v>620</v>
      </c>
      <c r="F44" s="604" t="s">
        <v>183</v>
      </c>
      <c r="G44" s="595">
        <f>IF(C42=0,IF(G42-G43&gt;0,G42-G43+C43,0),IF(C42-C43&lt;0,C43-C42+G43,0))</f>
        <v>0</v>
      </c>
      <c r="H44" s="596">
        <f>IF(D42=0,IF(H42-H43&gt;0,H42-H43+D43,0),IF(D42-D43&lt;0,D43-D42+H43,0))</f>
        <v>0</v>
      </c>
    </row>
    <row r="45" spans="1:8" ht="16.5" thickBot="1">
      <c r="A45" s="293" t="s">
        <v>597</v>
      </c>
      <c r="B45" s="580" t="s">
        <v>184</v>
      </c>
      <c r="C45" s="427">
        <f>C36+C38+C42</f>
        <v>115393</v>
      </c>
      <c r="D45" s="428">
        <f>D36+D38+D42</f>
        <v>112944</v>
      </c>
      <c r="E45" s="600" t="s">
        <v>597</v>
      </c>
      <c r="F45" s="601" t="s">
        <v>185</v>
      </c>
      <c r="G45" s="602">
        <f>G42+G36</f>
        <v>115393</v>
      </c>
      <c r="H45" s="603">
        <f>H42+H36</f>
        <v>112944</v>
      </c>
    </row>
    <row r="46" spans="1:8" ht="15.75">
      <c r="A46" s="87"/>
      <c r="B46" s="100"/>
      <c r="C46" s="101"/>
      <c r="D46" s="101"/>
      <c r="E46" s="102"/>
      <c r="F46" s="87"/>
      <c r="G46" s="101"/>
      <c r="H46" s="101"/>
    </row>
    <row r="47" spans="1:8" ht="15.75">
      <c r="A47" s="666" t="s">
        <v>621</v>
      </c>
      <c r="B47" s="666"/>
      <c r="C47" s="666"/>
      <c r="D47" s="666"/>
      <c r="E47" s="666"/>
      <c r="F47" s="87"/>
      <c r="G47" s="101"/>
      <c r="H47" s="101"/>
    </row>
    <row r="48" spans="1:8" ht="15.75">
      <c r="A48" s="87"/>
      <c r="B48" s="100"/>
      <c r="C48" s="101"/>
      <c r="D48" s="101"/>
      <c r="E48" s="102"/>
      <c r="F48" s="87"/>
      <c r="G48" s="101"/>
      <c r="H48" s="101"/>
    </row>
    <row r="49" spans="1:8" ht="15.75">
      <c r="A49" s="87"/>
      <c r="B49" s="87"/>
      <c r="C49" s="101"/>
      <c r="D49" s="101"/>
      <c r="E49" s="87"/>
      <c r="F49" s="87"/>
      <c r="G49" s="103"/>
      <c r="H49" s="103"/>
    </row>
    <row r="50" spans="1:13" s="49" customFormat="1" ht="15.75">
      <c r="A50" s="271" t="s">
        <v>399</v>
      </c>
      <c r="B50" s="664">
        <f>Title!B11</f>
        <v>43675</v>
      </c>
      <c r="C50" s="664"/>
      <c r="D50" s="664"/>
      <c r="E50" s="664"/>
      <c r="F50" s="664"/>
      <c r="G50" s="664"/>
      <c r="H50" s="664"/>
      <c r="M50" s="58"/>
    </row>
    <row r="51" spans="1:13" s="49" customFormat="1" ht="15.75">
      <c r="A51" s="69"/>
      <c r="B51" s="70"/>
      <c r="C51" s="70"/>
      <c r="D51" s="70"/>
      <c r="E51" s="70"/>
      <c r="F51" s="70"/>
      <c r="G51" s="70"/>
      <c r="H51" s="70"/>
      <c r="M51" s="58"/>
    </row>
    <row r="52" spans="1:8" ht="15.75">
      <c r="A52" s="73"/>
      <c r="B52" s="665"/>
      <c r="C52" s="665"/>
      <c r="D52" s="665"/>
      <c r="E52" s="665"/>
      <c r="F52" s="66"/>
      <c r="G52" s="67"/>
      <c r="H52" s="49"/>
    </row>
    <row r="53" spans="1:8" ht="15.75">
      <c r="A53" s="272" t="s">
        <v>504</v>
      </c>
      <c r="B53" s="271"/>
      <c r="C53" s="101"/>
      <c r="D53" s="101"/>
      <c r="E53" s="87"/>
      <c r="F53" s="87"/>
      <c r="G53" s="103"/>
      <c r="H53" s="103"/>
    </row>
    <row r="54" spans="1:8" ht="15.75">
      <c r="A54" s="272"/>
      <c r="B54" s="648" t="s">
        <v>867</v>
      </c>
      <c r="C54" s="101"/>
      <c r="D54" s="101"/>
      <c r="E54" s="87"/>
      <c r="F54" s="87"/>
      <c r="G54" s="103"/>
      <c r="H54" s="103"/>
    </row>
    <row r="55" spans="1:8" ht="15.75">
      <c r="A55" s="272" t="s">
        <v>505</v>
      </c>
      <c r="B55" s="649"/>
      <c r="C55" s="101"/>
      <c r="D55" s="101"/>
      <c r="E55" s="87"/>
      <c r="F55" s="87"/>
      <c r="G55" s="103"/>
      <c r="H55" s="103"/>
    </row>
    <row r="56" spans="1:8" ht="15.75">
      <c r="A56" s="271"/>
      <c r="B56" s="648" t="s">
        <v>506</v>
      </c>
      <c r="C56" s="101"/>
      <c r="D56" s="101"/>
      <c r="E56" s="87"/>
      <c r="F56" s="87"/>
      <c r="G56" s="103"/>
      <c r="H56" s="103"/>
    </row>
    <row r="57" spans="1:8" ht="15.75">
      <c r="A57" s="87"/>
      <c r="B57" s="87"/>
      <c r="C57" s="101"/>
      <c r="D57" s="101"/>
      <c r="E57" s="87"/>
      <c r="F57" s="87"/>
      <c r="G57" s="103"/>
      <c r="H57" s="103"/>
    </row>
    <row r="58" spans="1:8" ht="15.75">
      <c r="A58" s="87"/>
      <c r="B58" s="87"/>
      <c r="C58" s="101"/>
      <c r="D58" s="101"/>
      <c r="E58" s="87"/>
      <c r="F58" s="87"/>
      <c r="G58" s="103"/>
      <c r="H58" s="103"/>
    </row>
    <row r="59" spans="1:8" ht="15.75">
      <c r="A59" s="87"/>
      <c r="B59" s="87"/>
      <c r="C59" s="101"/>
      <c r="D59" s="101"/>
      <c r="E59" s="87"/>
      <c r="F59" s="87"/>
      <c r="G59" s="103"/>
      <c r="H59" s="103"/>
    </row>
    <row r="60" spans="1:8" ht="15.75">
      <c r="A60" s="87"/>
      <c r="B60" s="87"/>
      <c r="C60" s="101"/>
      <c r="D60" s="101"/>
      <c r="E60" s="87"/>
      <c r="F60" s="87"/>
      <c r="G60" s="103"/>
      <c r="H60" s="103"/>
    </row>
    <row r="61" spans="1:8" ht="15.75">
      <c r="A61" s="87"/>
      <c r="B61" s="87"/>
      <c r="C61" s="101"/>
      <c r="D61" s="101"/>
      <c r="E61" s="87"/>
      <c r="F61" s="87"/>
      <c r="G61" s="103"/>
      <c r="H61" s="103"/>
    </row>
    <row r="62" spans="1:8" ht="15.75">
      <c r="A62" s="87"/>
      <c r="B62" s="87"/>
      <c r="C62" s="101"/>
      <c r="D62" s="101"/>
      <c r="E62" s="87"/>
      <c r="F62" s="87"/>
      <c r="G62" s="103"/>
      <c r="H62" s="103"/>
    </row>
    <row r="63" spans="1:8" ht="15.75">
      <c r="A63" s="87"/>
      <c r="B63" s="87"/>
      <c r="C63" s="101"/>
      <c r="D63" s="101"/>
      <c r="E63" s="87"/>
      <c r="F63" s="87"/>
      <c r="G63" s="103"/>
      <c r="H63" s="103"/>
    </row>
    <row r="64" spans="1:8" ht="15.75">
      <c r="A64" s="87"/>
      <c r="B64" s="87"/>
      <c r="C64" s="101"/>
      <c r="D64" s="101"/>
      <c r="E64" s="87"/>
      <c r="F64" s="87"/>
      <c r="G64" s="103"/>
      <c r="H64" s="103"/>
    </row>
    <row r="65" spans="1:8" ht="15.75">
      <c r="A65" s="87"/>
      <c r="B65" s="87"/>
      <c r="C65" s="101"/>
      <c r="D65" s="101"/>
      <c r="E65" s="87"/>
      <c r="F65" s="87"/>
      <c r="G65" s="103"/>
      <c r="H65" s="103"/>
    </row>
    <row r="66" spans="1:8" ht="15.75">
      <c r="A66" s="87"/>
      <c r="B66" s="87"/>
      <c r="C66" s="101"/>
      <c r="D66" s="101"/>
      <c r="E66" s="87"/>
      <c r="F66" s="87"/>
      <c r="G66" s="103"/>
      <c r="H66" s="103"/>
    </row>
    <row r="67" spans="1:8" ht="15.75">
      <c r="A67" s="87"/>
      <c r="B67" s="87"/>
      <c r="C67" s="101"/>
      <c r="D67" s="101"/>
      <c r="E67" s="87"/>
      <c r="F67" s="87"/>
      <c r="G67" s="103"/>
      <c r="H67" s="103"/>
    </row>
    <row r="68" spans="1:8" ht="15.75">
      <c r="A68" s="87"/>
      <c r="B68" s="87"/>
      <c r="C68" s="101"/>
      <c r="D68" s="101"/>
      <c r="E68" s="87"/>
      <c r="F68" s="87"/>
      <c r="G68" s="103"/>
      <c r="H68" s="103"/>
    </row>
    <row r="69" spans="1:8" ht="15.75">
      <c r="A69" s="87"/>
      <c r="B69" s="87"/>
      <c r="C69" s="101"/>
      <c r="D69" s="101"/>
      <c r="E69" s="87"/>
      <c r="F69" s="87"/>
      <c r="G69" s="103"/>
      <c r="H69" s="103"/>
    </row>
    <row r="70" spans="1:8" ht="15.75">
      <c r="A70" s="87"/>
      <c r="B70" s="87"/>
      <c r="C70" s="101"/>
      <c r="D70" s="101"/>
      <c r="E70" s="87"/>
      <c r="F70" s="87"/>
      <c r="G70" s="103"/>
      <c r="H70" s="103"/>
    </row>
    <row r="71" spans="1:8" ht="15.75">
      <c r="A71" s="87"/>
      <c r="B71" s="87"/>
      <c r="C71" s="101"/>
      <c r="D71" s="101"/>
      <c r="E71" s="87"/>
      <c r="F71" s="87"/>
      <c r="G71" s="103"/>
      <c r="H71" s="103"/>
    </row>
    <row r="72" spans="1:8" ht="15.75">
      <c r="A72" s="87"/>
      <c r="B72" s="87"/>
      <c r="C72" s="101"/>
      <c r="D72" s="101"/>
      <c r="E72" s="87"/>
      <c r="F72" s="87"/>
      <c r="G72" s="103"/>
      <c r="H72" s="103"/>
    </row>
    <row r="73" spans="1:8" ht="15.75">
      <c r="A73" s="87"/>
      <c r="B73" s="87"/>
      <c r="C73" s="101"/>
      <c r="D73" s="101"/>
      <c r="E73" s="87"/>
      <c r="F73" s="87"/>
      <c r="G73" s="103"/>
      <c r="H73" s="103"/>
    </row>
    <row r="74" spans="1:8" ht="15.75">
      <c r="A74" s="87"/>
      <c r="B74" s="87"/>
      <c r="C74" s="101"/>
      <c r="D74" s="101"/>
      <c r="E74" s="87"/>
      <c r="F74" s="87"/>
      <c r="G74" s="103"/>
      <c r="H74" s="103"/>
    </row>
    <row r="75" spans="1:8" ht="15.75">
      <c r="A75" s="87"/>
      <c r="B75" s="87"/>
      <c r="C75" s="101"/>
      <c r="D75" s="101"/>
      <c r="E75" s="87"/>
      <c r="F75" s="87"/>
      <c r="G75" s="103"/>
      <c r="H75" s="103"/>
    </row>
    <row r="76" spans="1:8" ht="15.75">
      <c r="A76" s="87"/>
      <c r="B76" s="87"/>
      <c r="C76" s="101"/>
      <c r="D76" s="101"/>
      <c r="E76" s="87"/>
      <c r="F76" s="87"/>
      <c r="G76" s="103"/>
      <c r="H76" s="103"/>
    </row>
    <row r="77" spans="1:8" ht="15.75">
      <c r="A77" s="87"/>
      <c r="B77" s="87"/>
      <c r="C77" s="101"/>
      <c r="D77" s="101"/>
      <c r="E77" s="87"/>
      <c r="F77" s="87"/>
      <c r="G77" s="103"/>
      <c r="H77" s="103"/>
    </row>
    <row r="78" spans="1:8" ht="15.75">
      <c r="A78" s="87"/>
      <c r="B78" s="87"/>
      <c r="C78" s="101"/>
      <c r="D78" s="101"/>
      <c r="E78" s="87"/>
      <c r="F78" s="87"/>
      <c r="G78" s="103"/>
      <c r="H78" s="103"/>
    </row>
    <row r="79" spans="1:8" ht="15.75">
      <c r="A79" s="87"/>
      <c r="B79" s="87"/>
      <c r="C79" s="101"/>
      <c r="D79" s="101"/>
      <c r="E79" s="87"/>
      <c r="F79" s="87"/>
      <c r="G79" s="103"/>
      <c r="H79" s="103"/>
    </row>
    <row r="80" spans="1:8" ht="15.75">
      <c r="A80" s="87"/>
      <c r="B80" s="87"/>
      <c r="C80" s="101"/>
      <c r="D80" s="101"/>
      <c r="E80" s="87"/>
      <c r="F80" s="87"/>
      <c r="G80" s="103"/>
      <c r="H80" s="103"/>
    </row>
    <row r="81" spans="1:8" ht="15.75">
      <c r="A81" s="87"/>
      <c r="B81" s="87"/>
      <c r="C81" s="101"/>
      <c r="D81" s="101"/>
      <c r="E81" s="87"/>
      <c r="F81" s="87"/>
      <c r="G81" s="103"/>
      <c r="H81" s="103"/>
    </row>
    <row r="82" spans="1:8" ht="15.75">
      <c r="A82" s="87"/>
      <c r="B82" s="87"/>
      <c r="C82" s="101"/>
      <c r="D82" s="101"/>
      <c r="E82" s="87"/>
      <c r="F82" s="87"/>
      <c r="G82" s="103"/>
      <c r="H82" s="103"/>
    </row>
    <row r="83" spans="1:8" ht="15.75">
      <c r="A83" s="87"/>
      <c r="B83" s="87"/>
      <c r="C83" s="101"/>
      <c r="D83" s="101"/>
      <c r="E83" s="87"/>
      <c r="F83" s="87"/>
      <c r="G83" s="103"/>
      <c r="H83" s="103"/>
    </row>
    <row r="84" spans="1:8" ht="15.75">
      <c r="A84" s="87"/>
      <c r="B84" s="87"/>
      <c r="C84" s="101"/>
      <c r="D84" s="101"/>
      <c r="E84" s="87"/>
      <c r="F84" s="87"/>
      <c r="G84" s="103"/>
      <c r="H84" s="103"/>
    </row>
    <row r="85" spans="1:8" ht="15.75">
      <c r="A85" s="87"/>
      <c r="B85" s="87"/>
      <c r="C85" s="101"/>
      <c r="D85" s="101"/>
      <c r="E85" s="87"/>
      <c r="F85" s="87"/>
      <c r="G85" s="103"/>
      <c r="H85" s="103"/>
    </row>
    <row r="86" spans="1:8" ht="15.75">
      <c r="A86" s="87"/>
      <c r="B86" s="87"/>
      <c r="C86" s="101"/>
      <c r="D86" s="101"/>
      <c r="E86" s="87"/>
      <c r="F86" s="87"/>
      <c r="G86" s="103"/>
      <c r="H86" s="103"/>
    </row>
    <row r="87" spans="1:8" ht="15.75">
      <c r="A87" s="87"/>
      <c r="B87" s="87"/>
      <c r="C87" s="101"/>
      <c r="D87" s="101"/>
      <c r="E87" s="87"/>
      <c r="F87" s="87"/>
      <c r="G87" s="103"/>
      <c r="H87" s="103"/>
    </row>
    <row r="88" spans="1:8" ht="15.75">
      <c r="A88" s="87"/>
      <c r="B88" s="87"/>
      <c r="C88" s="101"/>
      <c r="D88" s="101"/>
      <c r="E88" s="87"/>
      <c r="F88" s="87"/>
      <c r="G88" s="103"/>
      <c r="H88" s="103"/>
    </row>
    <row r="89" spans="1:8" ht="15.75">
      <c r="A89" s="87"/>
      <c r="B89" s="87"/>
      <c r="C89" s="101"/>
      <c r="D89" s="101"/>
      <c r="E89" s="87"/>
      <c r="F89" s="87"/>
      <c r="G89" s="103"/>
      <c r="H89" s="103"/>
    </row>
    <row r="90" spans="1:8" ht="15.75">
      <c r="A90" s="87"/>
      <c r="B90" s="87"/>
      <c r="C90" s="101"/>
      <c r="D90" s="101"/>
      <c r="E90" s="87"/>
      <c r="F90" s="87"/>
      <c r="G90" s="103"/>
      <c r="H90" s="103"/>
    </row>
    <row r="91" spans="1:8" ht="15.75">
      <c r="A91" s="87"/>
      <c r="B91" s="87"/>
      <c r="C91" s="101"/>
      <c r="D91" s="101"/>
      <c r="E91" s="87"/>
      <c r="F91" s="87"/>
      <c r="G91" s="103"/>
      <c r="H91" s="103"/>
    </row>
    <row r="92" spans="1:8" ht="15.75">
      <c r="A92" s="87"/>
      <c r="B92" s="87"/>
      <c r="C92" s="101"/>
      <c r="D92" s="101"/>
      <c r="E92" s="87"/>
      <c r="F92" s="87"/>
      <c r="G92" s="103"/>
      <c r="H92" s="103"/>
    </row>
    <row r="93" spans="1:8" ht="15.75">
      <c r="A93" s="87"/>
      <c r="B93" s="87"/>
      <c r="C93" s="101"/>
      <c r="D93" s="101"/>
      <c r="E93" s="87"/>
      <c r="F93" s="87"/>
      <c r="G93" s="103"/>
      <c r="H93" s="103"/>
    </row>
    <row r="94" spans="1:8" ht="15.75">
      <c r="A94" s="87"/>
      <c r="B94" s="87"/>
      <c r="C94" s="101"/>
      <c r="D94" s="101"/>
      <c r="E94" s="87"/>
      <c r="F94" s="87"/>
      <c r="G94" s="103"/>
      <c r="H94" s="103"/>
    </row>
    <row r="95" spans="1:6" ht="15.75">
      <c r="A95" s="87"/>
      <c r="B95" s="87"/>
      <c r="C95" s="86"/>
      <c r="D95" s="86"/>
      <c r="E95" s="87"/>
      <c r="F95" s="87"/>
    </row>
    <row r="96" spans="1:6" ht="15.75">
      <c r="A96" s="87"/>
      <c r="B96" s="87"/>
      <c r="C96" s="86"/>
      <c r="D96" s="86"/>
      <c r="E96" s="87"/>
      <c r="F96" s="87"/>
    </row>
    <row r="97" spans="1:6" ht="15.75">
      <c r="A97" s="87"/>
      <c r="B97" s="87"/>
      <c r="C97" s="86"/>
      <c r="D97" s="86"/>
      <c r="E97" s="87"/>
      <c r="F97" s="87"/>
    </row>
    <row r="98" spans="1:6" ht="15.75">
      <c r="A98" s="87"/>
      <c r="B98" s="87"/>
      <c r="C98" s="86"/>
      <c r="D98" s="86"/>
      <c r="E98" s="87"/>
      <c r="F98" s="87"/>
    </row>
    <row r="99" spans="1:6" ht="15.75">
      <c r="A99" s="87"/>
      <c r="B99" s="87"/>
      <c r="C99" s="86"/>
      <c r="D99" s="86"/>
      <c r="E99" s="87"/>
      <c r="F99" s="87"/>
    </row>
    <row r="100" spans="1:6" ht="15.75">
      <c r="A100" s="87"/>
      <c r="B100" s="87"/>
      <c r="C100" s="86"/>
      <c r="D100" s="86"/>
      <c r="E100" s="87"/>
      <c r="F100" s="87"/>
    </row>
    <row r="101" spans="1:6" ht="15.75">
      <c r="A101" s="87"/>
      <c r="B101" s="87"/>
      <c r="C101" s="86"/>
      <c r="D101" s="86"/>
      <c r="E101" s="87"/>
      <c r="F101" s="87"/>
    </row>
    <row r="102" spans="1:6" ht="15.75">
      <c r="A102" s="87"/>
      <c r="B102" s="87"/>
      <c r="C102" s="86"/>
      <c r="D102" s="86"/>
      <c r="E102" s="87"/>
      <c r="F102" s="87"/>
    </row>
    <row r="103" spans="1:6" ht="15.75">
      <c r="A103" s="87"/>
      <c r="B103" s="87"/>
      <c r="C103" s="86"/>
      <c r="D103" s="86"/>
      <c r="E103" s="87"/>
      <c r="F103" s="87"/>
    </row>
    <row r="104" spans="1:6" ht="15.75">
      <c r="A104" s="87"/>
      <c r="B104" s="87"/>
      <c r="C104" s="86"/>
      <c r="D104" s="86"/>
      <c r="E104" s="87"/>
      <c r="F104" s="87"/>
    </row>
    <row r="105" spans="1:6" ht="15.75">
      <c r="A105" s="87"/>
      <c r="B105" s="87"/>
      <c r="C105" s="86"/>
      <c r="D105" s="86"/>
      <c r="E105" s="87"/>
      <c r="F105" s="87"/>
    </row>
    <row r="106" spans="1:6" ht="15.75">
      <c r="A106" s="87"/>
      <c r="B106" s="87"/>
      <c r="C106" s="86"/>
      <c r="D106" s="86"/>
      <c r="E106" s="87"/>
      <c r="F106" s="87"/>
    </row>
    <row r="107" spans="1:6" ht="15.75">
      <c r="A107" s="87"/>
      <c r="B107" s="87"/>
      <c r="C107" s="86"/>
      <c r="D107" s="86"/>
      <c r="E107" s="87"/>
      <c r="F107" s="87"/>
    </row>
    <row r="108" spans="1:6" ht="15.75">
      <c r="A108" s="87"/>
      <c r="B108" s="87"/>
      <c r="C108" s="86"/>
      <c r="D108" s="86"/>
      <c r="E108" s="87"/>
      <c r="F108" s="87"/>
    </row>
    <row r="109" spans="1:6" ht="15.75">
      <c r="A109" s="87"/>
      <c r="B109" s="87"/>
      <c r="C109" s="86"/>
      <c r="D109" s="86"/>
      <c r="E109" s="87"/>
      <c r="F109" s="87"/>
    </row>
    <row r="110" spans="1:6" ht="15.75">
      <c r="A110" s="87"/>
      <c r="B110" s="87"/>
      <c r="C110" s="86"/>
      <c r="D110" s="86"/>
      <c r="E110" s="87"/>
      <c r="F110" s="87"/>
    </row>
    <row r="111" spans="1:6" ht="15.75">
      <c r="A111" s="87"/>
      <c r="B111" s="87"/>
      <c r="C111" s="86"/>
      <c r="D111" s="86"/>
      <c r="E111" s="87"/>
      <c r="F111" s="87"/>
    </row>
    <row r="112" spans="1:6" ht="15.75">
      <c r="A112" s="87"/>
      <c r="B112" s="87"/>
      <c r="C112" s="86"/>
      <c r="D112" s="86"/>
      <c r="E112" s="87"/>
      <c r="F112" s="87"/>
    </row>
    <row r="113" spans="1:6" ht="15.75">
      <c r="A113" s="87"/>
      <c r="B113" s="87"/>
      <c r="C113" s="86"/>
      <c r="D113" s="86"/>
      <c r="E113" s="87"/>
      <c r="F113" s="87"/>
    </row>
    <row r="114" spans="1:6" ht="15.75">
      <c r="A114" s="87"/>
      <c r="B114" s="87"/>
      <c r="C114" s="86"/>
      <c r="D114" s="86"/>
      <c r="E114" s="87"/>
      <c r="F114" s="87"/>
    </row>
    <row r="115" spans="1:6" ht="15.75">
      <c r="A115" s="87"/>
      <c r="B115" s="87"/>
      <c r="C115" s="86"/>
      <c r="D115" s="86"/>
      <c r="E115" s="87"/>
      <c r="F115" s="87"/>
    </row>
    <row r="116" spans="1:6" ht="15.75">
      <c r="A116" s="87"/>
      <c r="B116" s="87"/>
      <c r="C116" s="86"/>
      <c r="D116" s="86"/>
      <c r="E116" s="87"/>
      <c r="F116" s="87"/>
    </row>
    <row r="117" spans="1:6" ht="15.75">
      <c r="A117" s="87"/>
      <c r="B117" s="87"/>
      <c r="C117" s="86"/>
      <c r="D117" s="86"/>
      <c r="E117" s="87"/>
      <c r="F117" s="87"/>
    </row>
    <row r="118" spans="1:6" ht="15.75">
      <c r="A118" s="87"/>
      <c r="B118" s="87"/>
      <c r="C118" s="86"/>
      <c r="D118" s="86"/>
      <c r="E118" s="87"/>
      <c r="F118" s="87"/>
    </row>
    <row r="119" spans="1:6" ht="15.75">
      <c r="A119" s="87"/>
      <c r="B119" s="87"/>
      <c r="C119" s="86"/>
      <c r="D119" s="86"/>
      <c r="E119" s="87"/>
      <c r="F119" s="87"/>
    </row>
    <row r="120" spans="1:6" ht="15.75">
      <c r="A120" s="87"/>
      <c r="B120" s="87"/>
      <c r="C120" s="86"/>
      <c r="D120" s="86"/>
      <c r="E120" s="87"/>
      <c r="F120" s="87"/>
    </row>
    <row r="121" spans="1:6" ht="15.75">
      <c r="A121" s="87"/>
      <c r="B121" s="87"/>
      <c r="C121" s="86"/>
      <c r="D121" s="86"/>
      <c r="E121" s="87"/>
      <c r="F121" s="87"/>
    </row>
    <row r="122" spans="1:6" ht="15.75">
      <c r="A122" s="87"/>
      <c r="B122" s="87"/>
      <c r="C122" s="86"/>
      <c r="D122" s="86"/>
      <c r="E122" s="87"/>
      <c r="F122" s="87"/>
    </row>
    <row r="123" spans="1:6" ht="15.75">
      <c r="A123" s="87"/>
      <c r="B123" s="87"/>
      <c r="C123" s="86"/>
      <c r="D123" s="86"/>
      <c r="E123" s="87"/>
      <c r="F123" s="87"/>
    </row>
    <row r="124" spans="1:6" ht="15.75">
      <c r="A124" s="87"/>
      <c r="B124" s="87"/>
      <c r="C124" s="86"/>
      <c r="D124" s="86"/>
      <c r="E124" s="87"/>
      <c r="F124" s="87"/>
    </row>
    <row r="125" spans="1:6" ht="15.75">
      <c r="A125" s="87"/>
      <c r="B125" s="87"/>
      <c r="C125" s="86"/>
      <c r="D125" s="86"/>
      <c r="E125" s="87"/>
      <c r="F125" s="87"/>
    </row>
    <row r="126" spans="1:6" ht="15.75">
      <c r="A126" s="87"/>
      <c r="B126" s="87"/>
      <c r="C126" s="86"/>
      <c r="D126" s="86"/>
      <c r="E126" s="87"/>
      <c r="F126" s="87"/>
    </row>
    <row r="127" spans="1:6" ht="15.75">
      <c r="A127" s="87"/>
      <c r="B127" s="87"/>
      <c r="C127" s="86"/>
      <c r="D127" s="86"/>
      <c r="E127" s="87"/>
      <c r="F127" s="87"/>
    </row>
    <row r="128" spans="1:6" ht="15.75">
      <c r="A128" s="87"/>
      <c r="B128" s="87"/>
      <c r="C128" s="86"/>
      <c r="D128" s="86"/>
      <c r="E128" s="87"/>
      <c r="F128" s="87"/>
    </row>
    <row r="129" spans="1:6" ht="15.75">
      <c r="A129" s="87"/>
      <c r="B129" s="87"/>
      <c r="C129" s="86"/>
      <c r="D129" s="86"/>
      <c r="E129" s="87"/>
      <c r="F129" s="87"/>
    </row>
    <row r="130" spans="1:6" ht="15.75">
      <c r="A130" s="87"/>
      <c r="B130" s="87"/>
      <c r="C130" s="86"/>
      <c r="D130" s="86"/>
      <c r="E130" s="87"/>
      <c r="F130" s="87"/>
    </row>
    <row r="131" spans="1:6" ht="15.75">
      <c r="A131" s="87"/>
      <c r="B131" s="87"/>
      <c r="C131" s="86"/>
      <c r="D131" s="86"/>
      <c r="E131" s="87"/>
      <c r="F131" s="87"/>
    </row>
    <row r="132" spans="1:6" ht="15.75">
      <c r="A132" s="87"/>
      <c r="B132" s="87"/>
      <c r="C132" s="86"/>
      <c r="D132" s="86"/>
      <c r="E132" s="87"/>
      <c r="F132" s="87"/>
    </row>
    <row r="133" spans="1:6" ht="15.75">
      <c r="A133" s="87"/>
      <c r="B133" s="87"/>
      <c r="C133" s="86"/>
      <c r="D133" s="86"/>
      <c r="E133" s="87"/>
      <c r="F133" s="87"/>
    </row>
    <row r="134" spans="1:6" ht="15.75">
      <c r="A134" s="87"/>
      <c r="B134" s="87"/>
      <c r="C134" s="86"/>
      <c r="D134" s="86"/>
      <c r="E134" s="87"/>
      <c r="F134" s="87"/>
    </row>
    <row r="135" spans="1:6" ht="15.75">
      <c r="A135" s="87"/>
      <c r="B135" s="87"/>
      <c r="C135" s="86"/>
      <c r="D135" s="86"/>
      <c r="E135" s="87"/>
      <c r="F135" s="87"/>
    </row>
    <row r="136" spans="1:6" ht="15.75">
      <c r="A136" s="87"/>
      <c r="B136" s="87"/>
      <c r="C136" s="86"/>
      <c r="D136" s="86"/>
      <c r="E136" s="87"/>
      <c r="F136" s="87"/>
    </row>
    <row r="137" spans="1:6" ht="15.75">
      <c r="A137" s="87"/>
      <c r="B137" s="87"/>
      <c r="C137" s="86"/>
      <c r="D137" s="86"/>
      <c r="E137" s="87"/>
      <c r="F137" s="87"/>
    </row>
    <row r="138" spans="1:6" ht="15.75">
      <c r="A138" s="87"/>
      <c r="B138" s="87"/>
      <c r="C138" s="86"/>
      <c r="D138" s="86"/>
      <c r="E138" s="87"/>
      <c r="F138" s="87"/>
    </row>
    <row r="139" spans="1:6" ht="15.75">
      <c r="A139" s="87"/>
      <c r="B139" s="87"/>
      <c r="C139" s="86"/>
      <c r="D139" s="86"/>
      <c r="E139" s="87"/>
      <c r="F139" s="87"/>
    </row>
    <row r="140" spans="1:6" ht="15.75">
      <c r="A140" s="87"/>
      <c r="B140" s="87"/>
      <c r="C140" s="86"/>
      <c r="D140" s="86"/>
      <c r="E140" s="87"/>
      <c r="F140" s="87"/>
    </row>
    <row r="141" spans="1:6" ht="15.75">
      <c r="A141" s="87"/>
      <c r="B141" s="87"/>
      <c r="C141" s="86"/>
      <c r="D141" s="86"/>
      <c r="E141" s="87"/>
      <c r="F141" s="87"/>
    </row>
    <row r="142" spans="1:6" ht="15.75">
      <c r="A142" s="87"/>
      <c r="B142" s="87"/>
      <c r="C142" s="86"/>
      <c r="D142" s="86"/>
      <c r="E142" s="87"/>
      <c r="F142" s="87"/>
    </row>
    <row r="143" spans="1:6" ht="15.75">
      <c r="A143" s="87"/>
      <c r="B143" s="87"/>
      <c r="C143" s="86"/>
      <c r="D143" s="86"/>
      <c r="E143" s="87"/>
      <c r="F143" s="87"/>
    </row>
    <row r="144" spans="1:6" ht="15.75">
      <c r="A144" s="87"/>
      <c r="B144" s="87"/>
      <c r="C144" s="86"/>
      <c r="D144" s="86"/>
      <c r="E144" s="87"/>
      <c r="F144" s="87"/>
    </row>
    <row r="145" spans="1:6" ht="15.75">
      <c r="A145" s="87"/>
      <c r="B145" s="87"/>
      <c r="C145" s="86"/>
      <c r="D145" s="86"/>
      <c r="E145" s="87"/>
      <c r="F145" s="87"/>
    </row>
    <row r="146" spans="1:6" ht="15.75">
      <c r="A146" s="87"/>
      <c r="B146" s="87"/>
      <c r="C146" s="86"/>
      <c r="D146" s="86"/>
      <c r="E146" s="87"/>
      <c r="F146" s="87"/>
    </row>
    <row r="147" spans="1:6" ht="15.75">
      <c r="A147" s="87"/>
      <c r="B147" s="87"/>
      <c r="C147" s="86"/>
      <c r="D147" s="86"/>
      <c r="E147" s="87"/>
      <c r="F147" s="87"/>
    </row>
    <row r="148" spans="1:6" ht="15.75">
      <c r="A148" s="87"/>
      <c r="B148" s="87"/>
      <c r="C148" s="86"/>
      <c r="D148" s="86"/>
      <c r="E148" s="87"/>
      <c r="F148" s="87"/>
    </row>
    <row r="149" spans="1:6" ht="15.75">
      <c r="A149" s="87"/>
      <c r="B149" s="87"/>
      <c r="C149" s="86"/>
      <c r="D149" s="86"/>
      <c r="E149" s="87"/>
      <c r="F149" s="87"/>
    </row>
    <row r="150" spans="1:6" ht="15.75">
      <c r="A150" s="87"/>
      <c r="B150" s="87"/>
      <c r="C150" s="86"/>
      <c r="D150" s="86"/>
      <c r="E150" s="87"/>
      <c r="F150" s="87"/>
    </row>
    <row r="151" spans="1:6" ht="15.75">
      <c r="A151" s="87"/>
      <c r="B151" s="87"/>
      <c r="C151" s="86"/>
      <c r="D151" s="86"/>
      <c r="E151" s="87"/>
      <c r="F151" s="87"/>
    </row>
    <row r="152" spans="1:6" ht="15.75">
      <c r="A152" s="87"/>
      <c r="B152" s="87"/>
      <c r="C152" s="86"/>
      <c r="D152" s="86"/>
      <c r="E152" s="87"/>
      <c r="F152" s="87"/>
    </row>
    <row r="153" spans="1:6" ht="15.75">
      <c r="A153" s="87"/>
      <c r="B153" s="87"/>
      <c r="C153" s="86"/>
      <c r="D153" s="86"/>
      <c r="E153" s="87"/>
      <c r="F153" s="87"/>
    </row>
    <row r="154" spans="1:6" ht="15.75">
      <c r="A154" s="87"/>
      <c r="B154" s="87"/>
      <c r="C154" s="86"/>
      <c r="D154" s="86"/>
      <c r="E154" s="87"/>
      <c r="F154" s="87"/>
    </row>
    <row r="155" spans="1:6" ht="15.75">
      <c r="A155" s="87"/>
      <c r="B155" s="87"/>
      <c r="C155" s="86"/>
      <c r="D155" s="86"/>
      <c r="E155" s="87"/>
      <c r="F155" s="87"/>
    </row>
    <row r="156" spans="1:6" ht="15.75">
      <c r="A156" s="87"/>
      <c r="B156" s="87"/>
      <c r="C156" s="86"/>
      <c r="D156" s="86"/>
      <c r="E156" s="87"/>
      <c r="F156" s="87"/>
    </row>
    <row r="157" spans="1:6" ht="15.75">
      <c r="A157" s="87"/>
      <c r="B157" s="87"/>
      <c r="C157" s="86"/>
      <c r="D157" s="86"/>
      <c r="E157" s="87"/>
      <c r="F157" s="87"/>
    </row>
    <row r="158" spans="1:6" ht="15.75">
      <c r="A158" s="87"/>
      <c r="B158" s="87"/>
      <c r="C158" s="86"/>
      <c r="D158" s="86"/>
      <c r="E158" s="87"/>
      <c r="F158" s="87"/>
    </row>
    <row r="159" spans="1:6" ht="15.75">
      <c r="A159" s="87"/>
      <c r="B159" s="87"/>
      <c r="C159" s="86"/>
      <c r="D159" s="86"/>
      <c r="E159" s="87"/>
      <c r="F159" s="87"/>
    </row>
    <row r="160" spans="1:6" ht="15.75">
      <c r="A160" s="87"/>
      <c r="B160" s="87"/>
      <c r="C160" s="86"/>
      <c r="D160" s="86"/>
      <c r="E160" s="87"/>
      <c r="F160" s="87"/>
    </row>
    <row r="161" spans="1:6" ht="15.75">
      <c r="A161" s="87"/>
      <c r="B161" s="87"/>
      <c r="C161" s="86"/>
      <c r="D161" s="86"/>
      <c r="E161" s="87"/>
      <c r="F161" s="87"/>
    </row>
    <row r="162" spans="1:6" ht="15.75">
      <c r="A162" s="87"/>
      <c r="B162" s="87"/>
      <c r="C162" s="86"/>
      <c r="D162" s="86"/>
      <c r="E162" s="87"/>
      <c r="F162" s="87"/>
    </row>
    <row r="163" spans="1:6" ht="15.75">
      <c r="A163" s="87"/>
      <c r="B163" s="87"/>
      <c r="C163" s="86"/>
      <c r="D163" s="86"/>
      <c r="E163" s="87"/>
      <c r="F163" s="87"/>
    </row>
    <row r="164" spans="1:6" ht="15.75">
      <c r="A164" s="87"/>
      <c r="B164" s="87"/>
      <c r="C164" s="86"/>
      <c r="D164" s="86"/>
      <c r="E164" s="87"/>
      <c r="F164" s="87"/>
    </row>
    <row r="165" spans="1:6" ht="15.75">
      <c r="A165" s="87"/>
      <c r="B165" s="87"/>
      <c r="C165" s="86"/>
      <c r="D165" s="86"/>
      <c r="E165" s="87"/>
      <c r="F165" s="87"/>
    </row>
    <row r="166" spans="1:6" ht="15.75">
      <c r="A166" s="87"/>
      <c r="B166" s="87"/>
      <c r="C166" s="86"/>
      <c r="D166" s="86"/>
      <c r="E166" s="87"/>
      <c r="F166" s="87"/>
    </row>
    <row r="167" spans="1:6" ht="15.75">
      <c r="A167" s="87"/>
      <c r="B167" s="87"/>
      <c r="C167" s="86"/>
      <c r="D167" s="86"/>
      <c r="E167" s="87"/>
      <c r="F167" s="87"/>
    </row>
    <row r="168" spans="1:6" ht="15.75">
      <c r="A168" s="87"/>
      <c r="B168" s="87"/>
      <c r="C168" s="86"/>
      <c r="D168" s="86"/>
      <c r="E168" s="87"/>
      <c r="F168" s="87"/>
    </row>
    <row r="169" spans="1:6" ht="15.75">
      <c r="A169" s="87"/>
      <c r="B169" s="87"/>
      <c r="C169" s="86"/>
      <c r="D169" s="86"/>
      <c r="E169" s="87"/>
      <c r="F169" s="87"/>
    </row>
    <row r="170" spans="1:6" ht="15.75">
      <c r="A170" s="87"/>
      <c r="B170" s="87"/>
      <c r="C170" s="86"/>
      <c r="D170" s="86"/>
      <c r="E170" s="87"/>
      <c r="F170" s="87"/>
    </row>
    <row r="171" spans="1:6" ht="15.75">
      <c r="A171" s="87"/>
      <c r="B171" s="87"/>
      <c r="C171" s="86"/>
      <c r="D171" s="86"/>
      <c r="E171" s="87"/>
      <c r="F171" s="87"/>
    </row>
    <row r="172" spans="1:6" ht="15.75">
      <c r="A172" s="87"/>
      <c r="B172" s="87"/>
      <c r="C172" s="86"/>
      <c r="D172" s="86"/>
      <c r="E172" s="87"/>
      <c r="F172" s="87"/>
    </row>
    <row r="173" spans="1:6" ht="15.75">
      <c r="A173" s="87"/>
      <c r="B173" s="87"/>
      <c r="C173" s="86"/>
      <c r="D173" s="86"/>
      <c r="E173" s="87"/>
      <c r="F173" s="87"/>
    </row>
    <row r="174" spans="1:6" ht="15.75">
      <c r="A174" s="87"/>
      <c r="B174" s="87"/>
      <c r="C174" s="86"/>
      <c r="D174" s="86"/>
      <c r="E174" s="87"/>
      <c r="F174" s="87"/>
    </row>
    <row r="175" spans="1:6" ht="15.75">
      <c r="A175" s="87"/>
      <c r="B175" s="87"/>
      <c r="C175" s="86"/>
      <c r="D175" s="86"/>
      <c r="E175" s="87"/>
      <c r="F175" s="87"/>
    </row>
    <row r="176" spans="1:6" ht="15.75">
      <c r="A176" s="87"/>
      <c r="B176" s="87"/>
      <c r="C176" s="86"/>
      <c r="D176" s="86"/>
      <c r="E176" s="87"/>
      <c r="F176" s="87"/>
    </row>
    <row r="177" spans="1:6" ht="15.75">
      <c r="A177" s="87"/>
      <c r="B177" s="87"/>
      <c r="C177" s="86"/>
      <c r="D177" s="86"/>
      <c r="E177" s="87"/>
      <c r="F177" s="87"/>
    </row>
    <row r="178" spans="1:6" ht="15.75">
      <c r="A178" s="87"/>
      <c r="B178" s="87"/>
      <c r="C178" s="86"/>
      <c r="D178" s="86"/>
      <c r="E178" s="87"/>
      <c r="F178" s="87"/>
    </row>
    <row r="179" spans="1:6" ht="15.75">
      <c r="A179" s="87"/>
      <c r="B179" s="87"/>
      <c r="C179" s="86"/>
      <c r="D179" s="86"/>
      <c r="E179" s="87"/>
      <c r="F179" s="87"/>
    </row>
    <row r="180" spans="1:6" ht="15.75">
      <c r="A180" s="87"/>
      <c r="B180" s="87"/>
      <c r="C180" s="86"/>
      <c r="D180" s="86"/>
      <c r="E180" s="87"/>
      <c r="F180" s="87"/>
    </row>
    <row r="181" spans="1:6" ht="15.75">
      <c r="A181" s="87"/>
      <c r="B181" s="87"/>
      <c r="C181" s="86"/>
      <c r="D181" s="86"/>
      <c r="E181" s="87"/>
      <c r="F181" s="87"/>
    </row>
    <row r="182" spans="1:6" ht="15.75">
      <c r="A182" s="87"/>
      <c r="B182" s="87"/>
      <c r="C182" s="86"/>
      <c r="D182" s="86"/>
      <c r="E182" s="87"/>
      <c r="F182" s="87"/>
    </row>
    <row r="183" spans="1:6" ht="15.75">
      <c r="A183" s="87"/>
      <c r="B183" s="87"/>
      <c r="C183" s="86"/>
      <c r="D183" s="86"/>
      <c r="E183" s="87"/>
      <c r="F183" s="87"/>
    </row>
    <row r="184" spans="1:6" ht="15.75">
      <c r="A184" s="87"/>
      <c r="B184" s="87"/>
      <c r="C184" s="86"/>
      <c r="D184" s="86"/>
      <c r="E184" s="87"/>
      <c r="F184" s="87"/>
    </row>
    <row r="185" spans="1:6" ht="15.75">
      <c r="A185" s="87"/>
      <c r="B185" s="87"/>
      <c r="C185" s="86"/>
      <c r="D185" s="86"/>
      <c r="E185" s="87"/>
      <c r="F185" s="87"/>
    </row>
    <row r="186" spans="1:6" ht="15.75">
      <c r="A186" s="87"/>
      <c r="B186" s="87"/>
      <c r="C186" s="86"/>
      <c r="D186" s="86"/>
      <c r="E186" s="87"/>
      <c r="F186" s="87"/>
    </row>
    <row r="187" spans="1:6" ht="15.75">
      <c r="A187" s="87"/>
      <c r="B187" s="87"/>
      <c r="C187" s="86"/>
      <c r="D187" s="86"/>
      <c r="E187" s="87"/>
      <c r="F187" s="87"/>
    </row>
    <row r="188" spans="1:6" ht="15.75">
      <c r="A188" s="87"/>
      <c r="B188" s="87"/>
      <c r="C188" s="86"/>
      <c r="D188" s="86"/>
      <c r="E188" s="87"/>
      <c r="F188" s="87"/>
    </row>
    <row r="189" spans="1:6" ht="15.75">
      <c r="A189" s="87"/>
      <c r="B189" s="87"/>
      <c r="C189" s="86"/>
      <c r="D189" s="86"/>
      <c r="E189" s="87"/>
      <c r="F189" s="87"/>
    </row>
    <row r="190" spans="1:6" ht="15.75">
      <c r="A190" s="87"/>
      <c r="B190" s="87"/>
      <c r="C190" s="86"/>
      <c r="D190" s="86"/>
      <c r="E190" s="87"/>
      <c r="F190" s="87"/>
    </row>
    <row r="191" spans="1:6" ht="15.75">
      <c r="A191" s="87"/>
      <c r="B191" s="87"/>
      <c r="C191" s="86"/>
      <c r="D191" s="86"/>
      <c r="E191" s="87"/>
      <c r="F191" s="87"/>
    </row>
    <row r="192" spans="1:6" ht="15.75">
      <c r="A192" s="87"/>
      <c r="B192" s="87"/>
      <c r="C192" s="86"/>
      <c r="D192" s="86"/>
      <c r="E192" s="87"/>
      <c r="F192" s="87"/>
    </row>
    <row r="193" spans="1:6" ht="15.75">
      <c r="A193" s="87"/>
      <c r="B193" s="87"/>
      <c r="C193" s="86"/>
      <c r="D193" s="86"/>
      <c r="E193" s="87"/>
      <c r="F193" s="87"/>
    </row>
    <row r="194" spans="1:6" ht="15.75">
      <c r="A194" s="87"/>
      <c r="B194" s="87"/>
      <c r="C194" s="86"/>
      <c r="D194" s="86"/>
      <c r="E194" s="87"/>
      <c r="F194" s="87"/>
    </row>
    <row r="195" spans="1:6" ht="15.75">
      <c r="A195" s="87"/>
      <c r="B195" s="87"/>
      <c r="C195" s="86"/>
      <c r="D195" s="86"/>
      <c r="E195" s="87"/>
      <c r="F195" s="87"/>
    </row>
    <row r="196" spans="1:6" ht="15.75">
      <c r="A196" s="87"/>
      <c r="B196" s="87"/>
      <c r="C196" s="86"/>
      <c r="D196" s="86"/>
      <c r="E196" s="87"/>
      <c r="F196" s="87"/>
    </row>
    <row r="197" spans="1:6" ht="15.75">
      <c r="A197" s="87"/>
      <c r="B197" s="87"/>
      <c r="C197" s="86"/>
      <c r="D197" s="86"/>
      <c r="E197" s="87"/>
      <c r="F197" s="87"/>
    </row>
    <row r="198" spans="1:6" ht="15.75">
      <c r="A198" s="87"/>
      <c r="B198" s="87"/>
      <c r="C198" s="86"/>
      <c r="D198" s="86"/>
      <c r="E198" s="87"/>
      <c r="F198" s="87"/>
    </row>
    <row r="199" spans="1:6" ht="15.75">
      <c r="A199" s="87"/>
      <c r="B199" s="87"/>
      <c r="C199" s="86"/>
      <c r="D199" s="86"/>
      <c r="E199" s="87"/>
      <c r="F199" s="87"/>
    </row>
    <row r="200" spans="1:6" ht="15.75">
      <c r="A200" s="87"/>
      <c r="B200" s="87"/>
      <c r="C200" s="86"/>
      <c r="D200" s="86"/>
      <c r="E200" s="87"/>
      <c r="F200" s="87"/>
    </row>
    <row r="201" spans="1:6" ht="15.75">
      <c r="A201" s="87"/>
      <c r="B201" s="87"/>
      <c r="C201" s="86"/>
      <c r="D201" s="86"/>
      <c r="E201" s="87"/>
      <c r="F201" s="87"/>
    </row>
    <row r="202" spans="1:6" ht="15.75">
      <c r="A202" s="87"/>
      <c r="B202" s="87"/>
      <c r="C202" s="86"/>
      <c r="D202" s="86"/>
      <c r="E202" s="87"/>
      <c r="F202" s="87"/>
    </row>
    <row r="203" spans="1:6" ht="15.75">
      <c r="A203" s="87"/>
      <c r="B203" s="87"/>
      <c r="C203" s="86"/>
      <c r="D203" s="86"/>
      <c r="E203" s="87"/>
      <c r="F203" s="87"/>
    </row>
    <row r="204" spans="1:6" ht="15.75">
      <c r="A204" s="87"/>
      <c r="B204" s="87"/>
      <c r="C204" s="86"/>
      <c r="D204" s="86"/>
      <c r="E204" s="87"/>
      <c r="F204" s="87"/>
    </row>
    <row r="205" spans="1:6" ht="15.75">
      <c r="A205" s="87"/>
      <c r="B205" s="87"/>
      <c r="C205" s="86"/>
      <c r="D205" s="86"/>
      <c r="E205" s="87"/>
      <c r="F205" s="87"/>
    </row>
    <row r="206" spans="1:6" ht="15.75">
      <c r="A206" s="87"/>
      <c r="B206" s="87"/>
      <c r="C206" s="86"/>
      <c r="D206" s="86"/>
      <c r="E206" s="87"/>
      <c r="F206" s="87"/>
    </row>
    <row r="207" spans="1:6" ht="15.75">
      <c r="A207" s="87"/>
      <c r="B207" s="87"/>
      <c r="C207" s="86"/>
      <c r="D207" s="86"/>
      <c r="E207" s="87"/>
      <c r="F207" s="87"/>
    </row>
    <row r="208" spans="1:6" ht="15.75">
      <c r="A208" s="87"/>
      <c r="B208" s="87"/>
      <c r="C208" s="86"/>
      <c r="D208" s="86"/>
      <c r="E208" s="87"/>
      <c r="F208" s="87"/>
    </row>
    <row r="209" spans="1:6" ht="15.75">
      <c r="A209" s="87"/>
      <c r="B209" s="87"/>
      <c r="C209" s="86"/>
      <c r="D209" s="86"/>
      <c r="E209" s="87"/>
      <c r="F209" s="87"/>
    </row>
    <row r="210" spans="1:6" ht="15.75">
      <c r="A210" s="87"/>
      <c r="B210" s="87"/>
      <c r="C210" s="86"/>
      <c r="D210" s="86"/>
      <c r="E210" s="87"/>
      <c r="F210" s="87"/>
    </row>
    <row r="211" spans="1:6" ht="15.75">
      <c r="A211" s="87"/>
      <c r="B211" s="87"/>
      <c r="C211" s="86"/>
      <c r="D211" s="86"/>
      <c r="E211" s="87"/>
      <c r="F211" s="87"/>
    </row>
    <row r="212" spans="1:6" ht="15.75">
      <c r="A212" s="87"/>
      <c r="B212" s="87"/>
      <c r="C212" s="86"/>
      <c r="D212" s="86"/>
      <c r="E212" s="87"/>
      <c r="F212" s="87"/>
    </row>
    <row r="213" spans="1:6" ht="15.75">
      <c r="A213" s="87"/>
      <c r="B213" s="87"/>
      <c r="C213" s="86"/>
      <c r="D213" s="86"/>
      <c r="E213" s="87"/>
      <c r="F213" s="87"/>
    </row>
    <row r="214" spans="1:6" ht="15.75">
      <c r="A214" s="87"/>
      <c r="B214" s="87"/>
      <c r="C214" s="86"/>
      <c r="D214" s="86"/>
      <c r="E214" s="87"/>
      <c r="F214" s="87"/>
    </row>
    <row r="215" spans="1:6" ht="15.75">
      <c r="A215" s="87"/>
      <c r="B215" s="87"/>
      <c r="C215" s="86"/>
      <c r="D215" s="86"/>
      <c r="E215" s="87"/>
      <c r="F215" s="87"/>
    </row>
    <row r="216" spans="1:6" ht="15.75">
      <c r="A216" s="87"/>
      <c r="B216" s="87"/>
      <c r="C216" s="86"/>
      <c r="D216" s="86"/>
      <c r="E216" s="87"/>
      <c r="F216" s="87"/>
    </row>
    <row r="217" spans="1:6" ht="15.75">
      <c r="A217" s="87"/>
      <c r="B217" s="87"/>
      <c r="C217" s="86"/>
      <c r="D217" s="86"/>
      <c r="E217" s="87"/>
      <c r="F217" s="87"/>
    </row>
    <row r="218" spans="1:6" ht="15.75">
      <c r="A218" s="87"/>
      <c r="B218" s="87"/>
      <c r="C218" s="86"/>
      <c r="D218" s="86"/>
      <c r="E218" s="87"/>
      <c r="F218" s="87"/>
    </row>
    <row r="219" spans="1:6" ht="15.75">
      <c r="A219" s="87"/>
      <c r="B219" s="87"/>
      <c r="C219" s="86"/>
      <c r="D219" s="86"/>
      <c r="E219" s="87"/>
      <c r="F219" s="87"/>
    </row>
    <row r="220" spans="1:6" ht="15.75">
      <c r="A220" s="87"/>
      <c r="B220" s="87"/>
      <c r="C220" s="86"/>
      <c r="D220" s="86"/>
      <c r="E220" s="87"/>
      <c r="F220" s="87"/>
    </row>
    <row r="221" spans="1:6" ht="15.75">
      <c r="A221" s="87"/>
      <c r="B221" s="87"/>
      <c r="C221" s="86"/>
      <c r="D221" s="86"/>
      <c r="E221" s="87"/>
      <c r="F221" s="87"/>
    </row>
    <row r="222" spans="1:6" ht="15.75">
      <c r="A222" s="87"/>
      <c r="B222" s="87"/>
      <c r="C222" s="86"/>
      <c r="D222" s="86"/>
      <c r="E222" s="87"/>
      <c r="F222" s="87"/>
    </row>
    <row r="223" spans="1:6" ht="15.75">
      <c r="A223" s="87"/>
      <c r="B223" s="87"/>
      <c r="C223" s="86"/>
      <c r="D223" s="86"/>
      <c r="E223" s="87"/>
      <c r="F223" s="87"/>
    </row>
    <row r="224" spans="1:6" ht="15.75">
      <c r="A224" s="87"/>
      <c r="B224" s="87"/>
      <c r="C224" s="86"/>
      <c r="D224" s="86"/>
      <c r="E224" s="87"/>
      <c r="F224" s="87"/>
    </row>
    <row r="225" spans="1:6" ht="15.75">
      <c r="A225" s="87"/>
      <c r="B225" s="87"/>
      <c r="C225" s="86"/>
      <c r="D225" s="86"/>
      <c r="E225" s="87"/>
      <c r="F225" s="87"/>
    </row>
    <row r="226" spans="1:6" ht="15.75">
      <c r="A226" s="87"/>
      <c r="B226" s="87"/>
      <c r="C226" s="86"/>
      <c r="D226" s="86"/>
      <c r="E226" s="87"/>
      <c r="F226" s="87"/>
    </row>
    <row r="227" spans="1:6" ht="15.75">
      <c r="A227" s="87"/>
      <c r="B227" s="87"/>
      <c r="C227" s="86"/>
      <c r="D227" s="86"/>
      <c r="E227" s="87"/>
      <c r="F227" s="87"/>
    </row>
    <row r="228" spans="1:6" ht="15.75">
      <c r="A228" s="87"/>
      <c r="B228" s="87"/>
      <c r="C228" s="86"/>
      <c r="D228" s="86"/>
      <c r="E228" s="87"/>
      <c r="F228" s="87"/>
    </row>
    <row r="229" spans="1:6" ht="15.75">
      <c r="A229" s="87"/>
      <c r="B229" s="87"/>
      <c r="C229" s="86"/>
      <c r="D229" s="86"/>
      <c r="E229" s="87"/>
      <c r="F229" s="87"/>
    </row>
    <row r="230" spans="1:6" ht="15.75">
      <c r="A230" s="87"/>
      <c r="B230" s="87"/>
      <c r="C230" s="86"/>
      <c r="D230" s="86"/>
      <c r="E230" s="87"/>
      <c r="F230" s="87"/>
    </row>
    <row r="231" spans="1:6" ht="15.75">
      <c r="A231" s="87"/>
      <c r="B231" s="87"/>
      <c r="C231" s="86"/>
      <c r="D231" s="86"/>
      <c r="E231" s="87"/>
      <c r="F231" s="87"/>
    </row>
    <row r="232" spans="1:6" ht="15.75">
      <c r="A232" s="87"/>
      <c r="B232" s="87"/>
      <c r="C232" s="86"/>
      <c r="D232" s="86"/>
      <c r="E232" s="87"/>
      <c r="F232" s="87"/>
    </row>
    <row r="233" spans="1:6" ht="15.75">
      <c r="A233" s="87"/>
      <c r="B233" s="87"/>
      <c r="C233" s="86"/>
      <c r="D233" s="86"/>
      <c r="E233" s="87"/>
      <c r="F233" s="87"/>
    </row>
    <row r="234" spans="1:6" ht="15.75">
      <c r="A234" s="87"/>
      <c r="B234" s="87"/>
      <c r="C234" s="86"/>
      <c r="D234" s="86"/>
      <c r="E234" s="87"/>
      <c r="F234" s="87"/>
    </row>
    <row r="235" spans="1:6" ht="15.75">
      <c r="A235" s="87"/>
      <c r="B235" s="87"/>
      <c r="C235" s="86"/>
      <c r="D235" s="86"/>
      <c r="E235" s="87"/>
      <c r="F235" s="87"/>
    </row>
    <row r="236" spans="1:6" ht="15.75">
      <c r="A236" s="87"/>
      <c r="B236" s="87"/>
      <c r="C236" s="86"/>
      <c r="D236" s="86"/>
      <c r="E236" s="87"/>
      <c r="F236" s="87"/>
    </row>
    <row r="237" spans="1:6" ht="15.75">
      <c r="A237" s="87"/>
      <c r="B237" s="87"/>
      <c r="C237" s="86"/>
      <c r="D237" s="86"/>
      <c r="E237" s="87"/>
      <c r="F237" s="87"/>
    </row>
    <row r="238" spans="1:6" ht="15.75">
      <c r="A238" s="87"/>
      <c r="B238" s="87"/>
      <c r="C238" s="86"/>
      <c r="D238" s="86"/>
      <c r="E238" s="87"/>
      <c r="F238" s="87"/>
    </row>
    <row r="239" spans="1:6" ht="15.75">
      <c r="A239" s="87"/>
      <c r="B239" s="87"/>
      <c r="C239" s="86"/>
      <c r="D239" s="86"/>
      <c r="E239" s="87"/>
      <c r="F239" s="87"/>
    </row>
    <row r="240" spans="1:6" ht="15.75">
      <c r="A240" s="87"/>
      <c r="B240" s="87"/>
      <c r="C240" s="86"/>
      <c r="D240" s="86"/>
      <c r="E240" s="87"/>
      <c r="F240" s="87"/>
    </row>
    <row r="241" spans="1:6" ht="15.75">
      <c r="A241" s="87"/>
      <c r="B241" s="87"/>
      <c r="C241" s="86"/>
      <c r="D241" s="86"/>
      <c r="E241" s="87"/>
      <c r="F241" s="87"/>
    </row>
    <row r="242" spans="1:6" ht="15.75">
      <c r="A242" s="87"/>
      <c r="B242" s="87"/>
      <c r="C242" s="86"/>
      <c r="D242" s="86"/>
      <c r="E242" s="87"/>
      <c r="F242" s="87"/>
    </row>
    <row r="243" spans="1:6" ht="15.75">
      <c r="A243" s="87"/>
      <c r="B243" s="87"/>
      <c r="C243" s="86"/>
      <c r="D243" s="86"/>
      <c r="E243" s="87"/>
      <c r="F243" s="87"/>
    </row>
    <row r="244" spans="1:6" ht="15.75">
      <c r="A244" s="87"/>
      <c r="B244" s="87"/>
      <c r="C244" s="86"/>
      <c r="D244" s="86"/>
      <c r="E244" s="87"/>
      <c r="F244" s="87"/>
    </row>
    <row r="245" spans="1:6" ht="15.75">
      <c r="A245" s="87"/>
      <c r="B245" s="87"/>
      <c r="C245" s="86"/>
      <c r="D245" s="86"/>
      <c r="E245" s="87"/>
      <c r="F245" s="87"/>
    </row>
    <row r="246" spans="1:6" ht="15.75">
      <c r="A246" s="87"/>
      <c r="B246" s="87"/>
      <c r="C246" s="86"/>
      <c r="D246" s="86"/>
      <c r="E246" s="87"/>
      <c r="F246" s="87"/>
    </row>
    <row r="247" spans="1:6" ht="15.75">
      <c r="A247" s="87"/>
      <c r="B247" s="87"/>
      <c r="C247" s="86"/>
      <c r="D247" s="86"/>
      <c r="E247" s="87"/>
      <c r="F247" s="87"/>
    </row>
    <row r="248" spans="1:6" ht="15.75">
      <c r="A248" s="87"/>
      <c r="B248" s="87"/>
      <c r="C248" s="86"/>
      <c r="D248" s="86"/>
      <c r="E248" s="87"/>
      <c r="F248" s="87"/>
    </row>
    <row r="249" spans="1:6" ht="15.75">
      <c r="A249" s="87"/>
      <c r="B249" s="87"/>
      <c r="C249" s="86"/>
      <c r="D249" s="86"/>
      <c r="E249" s="87"/>
      <c r="F249" s="87"/>
    </row>
    <row r="250" spans="1:6" ht="15.75">
      <c r="A250" s="87"/>
      <c r="B250" s="87"/>
      <c r="C250" s="86"/>
      <c r="D250" s="86"/>
      <c r="E250" s="87"/>
      <c r="F250" s="87"/>
    </row>
    <row r="251" spans="1:6" ht="15.75">
      <c r="A251" s="87"/>
      <c r="B251" s="87"/>
      <c r="C251" s="86"/>
      <c r="D251" s="86"/>
      <c r="E251" s="87"/>
      <c r="F251" s="87"/>
    </row>
    <row r="252" spans="1:6" ht="15.75">
      <c r="A252" s="87"/>
      <c r="B252" s="87"/>
      <c r="C252" s="86"/>
      <c r="D252" s="86"/>
      <c r="E252" s="87"/>
      <c r="F252" s="87"/>
    </row>
    <row r="253" spans="1:6" ht="15.75">
      <c r="A253" s="87"/>
      <c r="B253" s="87"/>
      <c r="C253" s="86"/>
      <c r="D253" s="86"/>
      <c r="E253" s="87"/>
      <c r="F253" s="87"/>
    </row>
    <row r="254" spans="1:6" ht="15.75">
      <c r="A254" s="87"/>
      <c r="B254" s="87"/>
      <c r="C254" s="86"/>
      <c r="D254" s="86"/>
      <c r="E254" s="87"/>
      <c r="F254" s="87"/>
    </row>
    <row r="255" spans="1:6" ht="15.75">
      <c r="A255" s="87"/>
      <c r="B255" s="87"/>
      <c r="C255" s="86"/>
      <c r="D255" s="86"/>
      <c r="E255" s="87"/>
      <c r="F255" s="87"/>
    </row>
    <row r="256" spans="1:6" ht="15.75">
      <c r="A256" s="87"/>
      <c r="B256" s="87"/>
      <c r="C256" s="86"/>
      <c r="D256" s="86"/>
      <c r="E256" s="87"/>
      <c r="F256" s="87"/>
    </row>
    <row r="257" spans="1:6" ht="15.75">
      <c r="A257" s="87"/>
      <c r="B257" s="87"/>
      <c r="C257" s="86"/>
      <c r="D257" s="86"/>
      <c r="E257" s="87"/>
      <c r="F257" s="87"/>
    </row>
    <row r="258" spans="1:6" ht="15.75">
      <c r="A258" s="87"/>
      <c r="B258" s="87"/>
      <c r="C258" s="86"/>
      <c r="D258" s="86"/>
      <c r="E258" s="87"/>
      <c r="F258" s="87"/>
    </row>
    <row r="259" spans="1:6" ht="15.75">
      <c r="A259" s="87"/>
      <c r="B259" s="87"/>
      <c r="C259" s="86"/>
      <c r="D259" s="86"/>
      <c r="E259" s="87"/>
      <c r="F259" s="87"/>
    </row>
    <row r="260" spans="1:6" ht="15.75">
      <c r="A260" s="87"/>
      <c r="B260" s="87"/>
      <c r="C260" s="86"/>
      <c r="D260" s="86"/>
      <c r="E260" s="87"/>
      <c r="F260" s="87"/>
    </row>
    <row r="261" spans="1:6" ht="15.75">
      <c r="A261" s="87"/>
      <c r="B261" s="87"/>
      <c r="C261" s="86"/>
      <c r="D261" s="86"/>
      <c r="E261" s="87"/>
      <c r="F261" s="87"/>
    </row>
    <row r="262" spans="1:6" ht="15.75">
      <c r="A262" s="87"/>
      <c r="B262" s="87"/>
      <c r="C262" s="86"/>
      <c r="D262" s="86"/>
      <c r="E262" s="87"/>
      <c r="F262" s="87"/>
    </row>
    <row r="263" spans="1:6" ht="15.75">
      <c r="A263" s="87"/>
      <c r="B263" s="87"/>
      <c r="C263" s="86"/>
      <c r="D263" s="86"/>
      <c r="E263" s="87"/>
      <c r="F263" s="87"/>
    </row>
    <row r="264" spans="1:6" ht="15.75">
      <c r="A264" s="87"/>
      <c r="B264" s="87"/>
      <c r="C264" s="86"/>
      <c r="D264" s="86"/>
      <c r="E264" s="87"/>
      <c r="F264" s="87"/>
    </row>
    <row r="265" spans="1:6" ht="15.75">
      <c r="A265" s="87"/>
      <c r="B265" s="87"/>
      <c r="C265" s="86"/>
      <c r="D265" s="86"/>
      <c r="E265" s="87"/>
      <c r="F265" s="87"/>
    </row>
    <row r="266" spans="1:6" ht="15.75">
      <c r="A266" s="87"/>
      <c r="B266" s="87"/>
      <c r="C266" s="86"/>
      <c r="D266" s="86"/>
      <c r="E266" s="87"/>
      <c r="F266" s="87"/>
    </row>
    <row r="267" spans="1:6" ht="15.75">
      <c r="A267" s="87"/>
      <c r="B267" s="87"/>
      <c r="C267" s="86"/>
      <c r="D267" s="86"/>
      <c r="E267" s="87"/>
      <c r="F267" s="87"/>
    </row>
    <row r="268" spans="1:6" ht="15.75">
      <c r="A268" s="87"/>
      <c r="B268" s="87"/>
      <c r="C268" s="86"/>
      <c r="D268" s="86"/>
      <c r="E268" s="87"/>
      <c r="F268" s="87"/>
    </row>
    <row r="269" spans="1:6" ht="15.75">
      <c r="A269" s="87"/>
      <c r="B269" s="87"/>
      <c r="C269" s="86"/>
      <c r="D269" s="86"/>
      <c r="E269" s="87"/>
      <c r="F269" s="87"/>
    </row>
    <row r="270" spans="1:6" ht="15.75">
      <c r="A270" s="87"/>
      <c r="B270" s="87"/>
      <c r="C270" s="86"/>
      <c r="D270" s="86"/>
      <c r="E270" s="87"/>
      <c r="F270" s="87"/>
    </row>
    <row r="271" spans="1:6" ht="15.75">
      <c r="A271" s="87"/>
      <c r="B271" s="87"/>
      <c r="C271" s="86"/>
      <c r="D271" s="86"/>
      <c r="E271" s="87"/>
      <c r="F271" s="87"/>
    </row>
    <row r="272" spans="1:6" ht="15.75">
      <c r="A272" s="87"/>
      <c r="B272" s="87"/>
      <c r="C272" s="86"/>
      <c r="D272" s="86"/>
      <c r="E272" s="87"/>
      <c r="F272" s="87"/>
    </row>
    <row r="273" spans="1:6" ht="15.75">
      <c r="A273" s="87"/>
      <c r="B273" s="87"/>
      <c r="C273" s="86"/>
      <c r="D273" s="86"/>
      <c r="E273" s="87"/>
      <c r="F273" s="87"/>
    </row>
    <row r="274" spans="1:6" ht="15.75">
      <c r="A274" s="87"/>
      <c r="B274" s="87"/>
      <c r="C274" s="86"/>
      <c r="D274" s="86"/>
      <c r="E274" s="87"/>
      <c r="F274" s="87"/>
    </row>
    <row r="275" spans="1:6" ht="15.75">
      <c r="A275" s="87"/>
      <c r="B275" s="87"/>
      <c r="C275" s="86"/>
      <c r="D275" s="86"/>
      <c r="E275" s="87"/>
      <c r="F275" s="87"/>
    </row>
    <row r="276" spans="1:6" ht="15.75">
      <c r="A276" s="87"/>
      <c r="B276" s="87"/>
      <c r="C276" s="86"/>
      <c r="D276" s="86"/>
      <c r="E276" s="87"/>
      <c r="F276" s="87"/>
    </row>
    <row r="277" spans="1:6" ht="15.75">
      <c r="A277" s="87"/>
      <c r="B277" s="87"/>
      <c r="C277" s="86"/>
      <c r="D277" s="86"/>
      <c r="E277" s="87"/>
      <c r="F277" s="87"/>
    </row>
    <row r="278" spans="1:6" ht="15.75">
      <c r="A278" s="87"/>
      <c r="B278" s="87"/>
      <c r="C278" s="86"/>
      <c r="D278" s="86"/>
      <c r="E278" s="87"/>
      <c r="F278" s="87"/>
    </row>
    <row r="279" spans="1:6" ht="15.75">
      <c r="A279" s="87"/>
      <c r="B279" s="87"/>
      <c r="C279" s="86"/>
      <c r="D279" s="86"/>
      <c r="E279" s="87"/>
      <c r="F279" s="87"/>
    </row>
    <row r="280" spans="1:6" ht="15.75">
      <c r="A280" s="87"/>
      <c r="B280" s="87"/>
      <c r="C280" s="86"/>
      <c r="D280" s="86"/>
      <c r="E280" s="87"/>
      <c r="F280" s="87"/>
    </row>
    <row r="281" spans="1:6" ht="15.75">
      <c r="A281" s="87"/>
      <c r="B281" s="87"/>
      <c r="C281" s="86"/>
      <c r="D281" s="86"/>
      <c r="E281" s="87"/>
      <c r="F281" s="87"/>
    </row>
    <row r="282" spans="1:6" ht="15.75">
      <c r="A282" s="87"/>
      <c r="B282" s="87"/>
      <c r="C282" s="86"/>
      <c r="D282" s="86"/>
      <c r="E282" s="87"/>
      <c r="F282" s="87"/>
    </row>
    <row r="283" spans="1:6" ht="15.75">
      <c r="A283" s="87"/>
      <c r="B283" s="87"/>
      <c r="C283" s="86"/>
      <c r="D283" s="86"/>
      <c r="E283" s="87"/>
      <c r="F283" s="87"/>
    </row>
    <row r="284" spans="1:6" ht="15.75">
      <c r="A284" s="87"/>
      <c r="B284" s="87"/>
      <c r="C284" s="86"/>
      <c r="D284" s="86"/>
      <c r="E284" s="87"/>
      <c r="F284" s="87"/>
    </row>
    <row r="285" spans="1:6" ht="15.75">
      <c r="A285" s="87"/>
      <c r="B285" s="87"/>
      <c r="C285" s="86"/>
      <c r="D285" s="86"/>
      <c r="E285" s="87"/>
      <c r="F285" s="87"/>
    </row>
    <row r="286" spans="1:6" ht="15.75">
      <c r="A286" s="87"/>
      <c r="B286" s="87"/>
      <c r="C286" s="86"/>
      <c r="D286" s="86"/>
      <c r="E286" s="87"/>
      <c r="F286" s="87"/>
    </row>
    <row r="287" spans="1:6" ht="15.75">
      <c r="A287" s="87"/>
      <c r="B287" s="87"/>
      <c r="C287" s="86"/>
      <c r="D287" s="86"/>
      <c r="E287" s="87"/>
      <c r="F287" s="87"/>
    </row>
    <row r="288" spans="1:6" ht="15.75">
      <c r="A288" s="87"/>
      <c r="B288" s="87"/>
      <c r="C288" s="86"/>
      <c r="D288" s="86"/>
      <c r="E288" s="87"/>
      <c r="F288" s="87"/>
    </row>
    <row r="289" spans="1:6" ht="15.75">
      <c r="A289" s="87"/>
      <c r="B289" s="87"/>
      <c r="C289" s="86"/>
      <c r="D289" s="86"/>
      <c r="E289" s="87"/>
      <c r="F289" s="87"/>
    </row>
    <row r="290" spans="1:6" ht="15.75">
      <c r="A290" s="87"/>
      <c r="B290" s="87"/>
      <c r="C290" s="86"/>
      <c r="D290" s="86"/>
      <c r="E290" s="87"/>
      <c r="F290" s="87"/>
    </row>
    <row r="291" spans="1:6" ht="15.75">
      <c r="A291" s="87"/>
      <c r="B291" s="87"/>
      <c r="C291" s="86"/>
      <c r="D291" s="86"/>
      <c r="E291" s="87"/>
      <c r="F291" s="87"/>
    </row>
    <row r="292" spans="1:6" ht="15.75">
      <c r="A292" s="87"/>
      <c r="B292" s="87"/>
      <c r="C292" s="86"/>
      <c r="D292" s="86"/>
      <c r="E292" s="87"/>
      <c r="F292" s="87"/>
    </row>
    <row r="293" spans="1:6" ht="15.75">
      <c r="A293" s="87"/>
      <c r="B293" s="87"/>
      <c r="C293" s="86"/>
      <c r="D293" s="86"/>
      <c r="E293" s="87"/>
      <c r="F293" s="87"/>
    </row>
    <row r="294" spans="1:6" ht="15.75">
      <c r="A294" s="87"/>
      <c r="B294" s="87"/>
      <c r="C294" s="86"/>
      <c r="D294" s="86"/>
      <c r="E294" s="87"/>
      <c r="F294" s="87"/>
    </row>
    <row r="295" spans="1:6" ht="15.75">
      <c r="A295" s="87"/>
      <c r="B295" s="87"/>
      <c r="C295" s="86"/>
      <c r="D295" s="86"/>
      <c r="E295" s="87"/>
      <c r="F295" s="87"/>
    </row>
    <row r="296" spans="1:6" ht="15.75">
      <c r="A296" s="87"/>
      <c r="B296" s="87"/>
      <c r="C296" s="86"/>
      <c r="D296" s="86"/>
      <c r="E296" s="87"/>
      <c r="F296" s="87"/>
    </row>
    <row r="297" spans="1:6" ht="15.75">
      <c r="A297" s="87"/>
      <c r="B297" s="87"/>
      <c r="C297" s="86"/>
      <c r="D297" s="86"/>
      <c r="E297" s="87"/>
      <c r="F297" s="87"/>
    </row>
    <row r="298" spans="1:6" ht="15.75">
      <c r="A298" s="87"/>
      <c r="B298" s="87"/>
      <c r="C298" s="86"/>
      <c r="D298" s="86"/>
      <c r="E298" s="87"/>
      <c r="F298" s="87"/>
    </row>
    <row r="299" spans="1:6" ht="15.75">
      <c r="A299" s="87"/>
      <c r="B299" s="87"/>
      <c r="C299" s="86"/>
      <c r="D299" s="86"/>
      <c r="E299" s="87"/>
      <c r="F299" s="87"/>
    </row>
    <row r="300" spans="1:6" ht="15.75">
      <c r="A300" s="87"/>
      <c r="B300" s="87"/>
      <c r="C300" s="86"/>
      <c r="D300" s="86"/>
      <c r="E300" s="87"/>
      <c r="F300" s="87"/>
    </row>
    <row r="301" spans="1:6" ht="15.75">
      <c r="A301" s="87"/>
      <c r="B301" s="87"/>
      <c r="C301" s="86"/>
      <c r="D301" s="86"/>
      <c r="E301" s="87"/>
      <c r="F301" s="87"/>
    </row>
    <row r="302" spans="1:6" ht="15.75">
      <c r="A302" s="87"/>
      <c r="B302" s="87"/>
      <c r="C302" s="86"/>
      <c r="D302" s="86"/>
      <c r="E302" s="87"/>
      <c r="F302" s="87"/>
    </row>
    <row r="303" spans="1:6" ht="15.75">
      <c r="A303" s="87"/>
      <c r="B303" s="87"/>
      <c r="C303" s="86"/>
      <c r="D303" s="86"/>
      <c r="E303" s="87"/>
      <c r="F303" s="87"/>
    </row>
    <row r="304" spans="1:6" ht="15.75">
      <c r="A304" s="87"/>
      <c r="B304" s="87"/>
      <c r="C304" s="86"/>
      <c r="D304" s="86"/>
      <c r="E304" s="87"/>
      <c r="F304" s="87"/>
    </row>
    <row r="305" spans="1:6" ht="15.75">
      <c r="A305" s="87"/>
      <c r="B305" s="87"/>
      <c r="C305" s="86"/>
      <c r="D305" s="86"/>
      <c r="E305" s="87"/>
      <c r="F305" s="87"/>
    </row>
    <row r="306" spans="1:6" ht="15.75">
      <c r="A306" s="87"/>
      <c r="B306" s="87"/>
      <c r="C306" s="86"/>
      <c r="D306" s="86"/>
      <c r="E306" s="87"/>
      <c r="F306" s="87"/>
    </row>
    <row r="307" spans="1:6" ht="15.75">
      <c r="A307" s="87"/>
      <c r="B307" s="87"/>
      <c r="C307" s="86"/>
      <c r="D307" s="86"/>
      <c r="E307" s="87"/>
      <c r="F307" s="87"/>
    </row>
    <row r="308" spans="1:6" ht="15.75">
      <c r="A308" s="87"/>
      <c r="B308" s="87"/>
      <c r="C308" s="86"/>
      <c r="D308" s="86"/>
      <c r="E308" s="87"/>
      <c r="F308" s="87"/>
    </row>
    <row r="309" spans="1:6" ht="15.75">
      <c r="A309" s="87"/>
      <c r="B309" s="87"/>
      <c r="C309" s="86"/>
      <c r="D309" s="86"/>
      <c r="E309" s="87"/>
      <c r="F309" s="87"/>
    </row>
    <row r="310" spans="1:6" ht="15.75">
      <c r="A310" s="87"/>
      <c r="B310" s="87"/>
      <c r="C310" s="86"/>
      <c r="D310" s="86"/>
      <c r="E310" s="87"/>
      <c r="F310" s="87"/>
    </row>
    <row r="311" spans="1:6" ht="15.75">
      <c r="A311" s="87"/>
      <c r="B311" s="87"/>
      <c r="C311" s="86"/>
      <c r="D311" s="86"/>
      <c r="E311" s="87"/>
      <c r="F311" s="87"/>
    </row>
    <row r="312" spans="1:6" ht="15.75">
      <c r="A312" s="87"/>
      <c r="B312" s="87"/>
      <c r="C312" s="86"/>
      <c r="D312" s="86"/>
      <c r="E312" s="87"/>
      <c r="F312" s="87"/>
    </row>
    <row r="313" spans="1:6" ht="15.75">
      <c r="A313" s="87"/>
      <c r="B313" s="87"/>
      <c r="C313" s="86"/>
      <c r="D313" s="86"/>
      <c r="E313" s="87"/>
      <c r="F313" s="87"/>
    </row>
    <row r="314" spans="1:6" ht="15.75">
      <c r="A314" s="87"/>
      <c r="B314" s="87"/>
      <c r="C314" s="86"/>
      <c r="D314" s="86"/>
      <c r="E314" s="87"/>
      <c r="F314" s="87"/>
    </row>
    <row r="315" spans="1:6" ht="15.75">
      <c r="A315" s="87"/>
      <c r="B315" s="87"/>
      <c r="C315" s="86"/>
      <c r="D315" s="86"/>
      <c r="E315" s="87"/>
      <c r="F315" s="87"/>
    </row>
    <row r="316" spans="1:6" ht="15.75">
      <c r="A316" s="87"/>
      <c r="B316" s="87"/>
      <c r="C316" s="86"/>
      <c r="D316" s="86"/>
      <c r="E316" s="87"/>
      <c r="F316" s="87"/>
    </row>
    <row r="317" spans="1:6" ht="15.75">
      <c r="A317" s="87"/>
      <c r="B317" s="87"/>
      <c r="C317" s="86"/>
      <c r="D317" s="86"/>
      <c r="E317" s="87"/>
      <c r="F317" s="87"/>
    </row>
    <row r="318" spans="1:6" ht="15.75">
      <c r="A318" s="87"/>
      <c r="B318" s="87"/>
      <c r="C318" s="86"/>
      <c r="D318" s="86"/>
      <c r="E318" s="87"/>
      <c r="F318" s="87"/>
    </row>
    <row r="319" spans="1:6" ht="15.75">
      <c r="A319" s="87"/>
      <c r="B319" s="87"/>
      <c r="C319" s="86"/>
      <c r="D319" s="86"/>
      <c r="E319" s="87"/>
      <c r="F319" s="87"/>
    </row>
    <row r="320" spans="1:6" ht="15.75">
      <c r="A320" s="87"/>
      <c r="B320" s="87"/>
      <c r="C320" s="86"/>
      <c r="D320" s="86"/>
      <c r="E320" s="87"/>
      <c r="F320" s="87"/>
    </row>
    <row r="321" spans="1:6" ht="15.75">
      <c r="A321" s="87"/>
      <c r="B321" s="87"/>
      <c r="C321" s="86"/>
      <c r="D321" s="86"/>
      <c r="E321" s="87"/>
      <c r="F321" s="87"/>
    </row>
    <row r="322" spans="1:6" ht="15.75">
      <c r="A322" s="87"/>
      <c r="B322" s="87"/>
      <c r="C322" s="86"/>
      <c r="D322" s="86"/>
      <c r="E322" s="87"/>
      <c r="F322" s="87"/>
    </row>
    <row r="323" spans="1:6" ht="15.75">
      <c r="A323" s="87"/>
      <c r="B323" s="87"/>
      <c r="C323" s="86"/>
      <c r="D323" s="86"/>
      <c r="E323" s="87"/>
      <c r="F323" s="87"/>
    </row>
    <row r="324" spans="1:6" ht="15.75">
      <c r="A324" s="87"/>
      <c r="B324" s="87"/>
      <c r="C324" s="86"/>
      <c r="D324" s="86"/>
      <c r="E324" s="87"/>
      <c r="F324" s="87"/>
    </row>
    <row r="325" spans="1:6" ht="15.75">
      <c r="A325" s="87"/>
      <c r="B325" s="87"/>
      <c r="C325" s="86"/>
      <c r="D325" s="86"/>
      <c r="E325" s="87"/>
      <c r="F325" s="87"/>
    </row>
    <row r="326" spans="1:6" ht="15.75">
      <c r="A326" s="87"/>
      <c r="B326" s="87"/>
      <c r="C326" s="86"/>
      <c r="D326" s="86"/>
      <c r="E326" s="87"/>
      <c r="F326" s="87"/>
    </row>
    <row r="327" spans="1:6" ht="15.75">
      <c r="A327" s="87"/>
      <c r="B327" s="87"/>
      <c r="C327" s="86"/>
      <c r="D327" s="86"/>
      <c r="E327" s="87"/>
      <c r="F327" s="87"/>
    </row>
    <row r="328" spans="1:6" ht="15.75">
      <c r="A328" s="87"/>
      <c r="B328" s="87"/>
      <c r="C328" s="86"/>
      <c r="D328" s="86"/>
      <c r="E328" s="87"/>
      <c r="F328" s="87"/>
    </row>
    <row r="329" spans="1:6" ht="15.75">
      <c r="A329" s="87"/>
      <c r="B329" s="87"/>
      <c r="C329" s="86"/>
      <c r="D329" s="86"/>
      <c r="E329" s="87"/>
      <c r="F329" s="87"/>
    </row>
    <row r="330" spans="1:6" ht="15.75">
      <c r="A330" s="87"/>
      <c r="B330" s="87"/>
      <c r="C330" s="86"/>
      <c r="D330" s="86"/>
      <c r="E330" s="87"/>
      <c r="F330" s="87"/>
    </row>
    <row r="331" spans="1:6" ht="15.75">
      <c r="A331" s="87"/>
      <c r="B331" s="87"/>
      <c r="C331" s="86"/>
      <c r="D331" s="86"/>
      <c r="E331" s="87"/>
      <c r="F331" s="87"/>
    </row>
    <row r="332" spans="1:6" ht="15.75">
      <c r="A332" s="87"/>
      <c r="B332" s="87"/>
      <c r="C332" s="86"/>
      <c r="D332" s="86"/>
      <c r="E332" s="87"/>
      <c r="F332" s="87"/>
    </row>
    <row r="333" spans="1:6" ht="15.75">
      <c r="A333" s="87"/>
      <c r="B333" s="87"/>
      <c r="C333" s="86"/>
      <c r="D333" s="86"/>
      <c r="E333" s="87"/>
      <c r="F333" s="87"/>
    </row>
    <row r="334" spans="1:6" ht="15.75">
      <c r="A334" s="87"/>
      <c r="B334" s="87"/>
      <c r="C334" s="86"/>
      <c r="D334" s="86"/>
      <c r="E334" s="87"/>
      <c r="F334" s="87"/>
    </row>
    <row r="335" spans="1:6" ht="15.75">
      <c r="A335" s="87"/>
      <c r="B335" s="87"/>
      <c r="C335" s="86"/>
      <c r="D335" s="86"/>
      <c r="E335" s="87"/>
      <c r="F335" s="87"/>
    </row>
    <row r="336" spans="1:6" ht="15.75">
      <c r="A336" s="87"/>
      <c r="B336" s="87"/>
      <c r="C336" s="86"/>
      <c r="D336" s="86"/>
      <c r="E336" s="87"/>
      <c r="F336" s="87"/>
    </row>
    <row r="337" spans="1:6" ht="15.75">
      <c r="A337" s="87"/>
      <c r="B337" s="87"/>
      <c r="C337" s="86"/>
      <c r="D337" s="86"/>
      <c r="E337" s="87"/>
      <c r="F337" s="87"/>
    </row>
    <row r="338" spans="1:6" ht="15.75">
      <c r="A338" s="87"/>
      <c r="B338" s="87"/>
      <c r="C338" s="86"/>
      <c r="D338" s="86"/>
      <c r="E338" s="87"/>
      <c r="F338" s="87"/>
    </row>
    <row r="339" spans="1:6" ht="15.75">
      <c r="A339" s="87"/>
      <c r="B339" s="87"/>
      <c r="C339" s="86"/>
      <c r="D339" s="86"/>
      <c r="E339" s="87"/>
      <c r="F339" s="87"/>
    </row>
    <row r="340" spans="1:6" ht="15.75">
      <c r="A340" s="87"/>
      <c r="B340" s="87"/>
      <c r="C340" s="86"/>
      <c r="D340" s="86"/>
      <c r="E340" s="87"/>
      <c r="F340" s="87"/>
    </row>
    <row r="341" spans="1:6" ht="15.75">
      <c r="A341" s="87"/>
      <c r="B341" s="87"/>
      <c r="C341" s="86"/>
      <c r="D341" s="86"/>
      <c r="E341" s="87"/>
      <c r="F341" s="87"/>
    </row>
    <row r="342" spans="1:6" ht="15.75">
      <c r="A342" s="87"/>
      <c r="B342" s="87"/>
      <c r="C342" s="86"/>
      <c r="D342" s="86"/>
      <c r="E342" s="87"/>
      <c r="F342" s="87"/>
    </row>
    <row r="343" spans="1:6" ht="15.75">
      <c r="A343" s="87"/>
      <c r="B343" s="87"/>
      <c r="C343" s="86"/>
      <c r="D343" s="86"/>
      <c r="E343" s="87"/>
      <c r="F343" s="87"/>
    </row>
    <row r="344" spans="1:6" ht="15.75">
      <c r="A344" s="87"/>
      <c r="B344" s="87"/>
      <c r="C344" s="86"/>
      <c r="D344" s="86"/>
      <c r="E344" s="87"/>
      <c r="F344" s="87"/>
    </row>
    <row r="345" spans="1:6" ht="15.75">
      <c r="A345" s="87"/>
      <c r="B345" s="87"/>
      <c r="C345" s="86"/>
      <c r="D345" s="86"/>
      <c r="E345" s="87"/>
      <c r="F345" s="87"/>
    </row>
    <row r="346" spans="1:6" ht="15.75">
      <c r="A346" s="87"/>
      <c r="B346" s="87"/>
      <c r="C346" s="86"/>
      <c r="D346" s="86"/>
      <c r="E346" s="87"/>
      <c r="F346" s="87"/>
    </row>
    <row r="347" spans="1:6" ht="15.75">
      <c r="A347" s="87"/>
      <c r="B347" s="87"/>
      <c r="C347" s="86"/>
      <c r="D347" s="86"/>
      <c r="E347" s="87"/>
      <c r="F347" s="87"/>
    </row>
    <row r="348" spans="1:6" ht="15.75">
      <c r="A348" s="87"/>
      <c r="B348" s="87"/>
      <c r="C348" s="86"/>
      <c r="D348" s="86"/>
      <c r="E348" s="87"/>
      <c r="F348" s="87"/>
    </row>
    <row r="349" spans="1:6" ht="15.75">
      <c r="A349" s="87"/>
      <c r="B349" s="87"/>
      <c r="C349" s="86"/>
      <c r="D349" s="86"/>
      <c r="E349" s="87"/>
      <c r="F349" s="87"/>
    </row>
    <row r="350" spans="1:6" ht="15.75">
      <c r="A350" s="87"/>
      <c r="B350" s="87"/>
      <c r="C350" s="86"/>
      <c r="D350" s="86"/>
      <c r="E350" s="87"/>
      <c r="F350" s="87"/>
    </row>
    <row r="351" spans="1:6" ht="15.75">
      <c r="A351" s="87"/>
      <c r="B351" s="87"/>
      <c r="C351" s="86"/>
      <c r="D351" s="86"/>
      <c r="E351" s="87"/>
      <c r="F351" s="87"/>
    </row>
    <row r="352" spans="1:6" ht="15.75">
      <c r="A352" s="87"/>
      <c r="B352" s="87"/>
      <c r="C352" s="86"/>
      <c r="D352" s="86"/>
      <c r="E352" s="87"/>
      <c r="F352" s="87"/>
    </row>
    <row r="353" spans="1:6" ht="15.75">
      <c r="A353" s="87"/>
      <c r="B353" s="87"/>
      <c r="C353" s="86"/>
      <c r="D353" s="86"/>
      <c r="E353" s="87"/>
      <c r="F353" s="87"/>
    </row>
    <row r="354" spans="1:6" ht="15.75">
      <c r="A354" s="87"/>
      <c r="B354" s="87"/>
      <c r="C354" s="86"/>
      <c r="D354" s="86"/>
      <c r="E354" s="87"/>
      <c r="F354" s="87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A27" sqref="A27"/>
    </sheetView>
  </sheetViews>
  <sheetFormatPr defaultColWidth="9.375" defaultRowHeight="15.75"/>
  <cols>
    <col min="1" max="1" width="69.875" style="106" customWidth="1"/>
    <col min="2" max="2" width="11.875" style="106" bestFit="1" customWidth="1"/>
    <col min="3" max="4" width="22.625" style="118" customWidth="1"/>
    <col min="5" max="5" width="10.125" style="106" customWidth="1"/>
    <col min="6" max="6" width="12.00390625" style="106" customWidth="1"/>
    <col min="7" max="7" width="12.125" style="106" bestFit="1" customWidth="1"/>
    <col min="8" max="16384" width="9.375" style="106" customWidth="1"/>
  </cols>
  <sheetData>
    <row r="1" spans="1:8" ht="15.75">
      <c r="A1" s="266" t="s">
        <v>622</v>
      </c>
      <c r="B1" s="28"/>
      <c r="C1" s="28"/>
      <c r="D1" s="28"/>
      <c r="E1" s="75"/>
      <c r="F1" s="76"/>
      <c r="G1" s="29"/>
      <c r="H1" s="29"/>
    </row>
    <row r="2" spans="1:8" ht="15.75">
      <c r="A2" s="31" t="s">
        <v>693</v>
      </c>
      <c r="B2" s="27"/>
      <c r="C2" s="27"/>
      <c r="D2" s="27"/>
      <c r="E2" s="75"/>
      <c r="F2" s="76"/>
      <c r="G2" s="29"/>
      <c r="H2" s="29"/>
    </row>
    <row r="3" spans="1:8" ht="15.75">
      <c r="A3" s="28"/>
      <c r="B3" s="35"/>
      <c r="C3" s="35"/>
      <c r="D3" s="35"/>
      <c r="E3" s="75"/>
      <c r="F3" s="32"/>
      <c r="G3" s="78"/>
      <c r="H3" s="78"/>
    </row>
    <row r="4" spans="1:8" ht="15.75">
      <c r="A4" s="39" t="s">
        <v>419</v>
      </c>
      <c r="B4" s="35"/>
      <c r="C4" s="35"/>
      <c r="D4" s="35"/>
      <c r="E4" s="75"/>
      <c r="F4" s="79"/>
      <c r="G4" s="80"/>
      <c r="H4" s="81"/>
    </row>
    <row r="5" spans="1:8" ht="15.75">
      <c r="A5" s="39" t="s">
        <v>420</v>
      </c>
      <c r="B5" s="82"/>
      <c r="C5" s="82"/>
      <c r="D5" s="82"/>
      <c r="E5" s="78"/>
      <c r="F5" s="83"/>
      <c r="G5" s="72"/>
      <c r="H5" s="29"/>
    </row>
    <row r="6" spans="1:8" ht="15.75">
      <c r="A6" s="339">
        <f>Title!B10</f>
        <v>43646</v>
      </c>
      <c r="B6" s="27"/>
      <c r="C6" s="40"/>
      <c r="D6" s="27"/>
      <c r="E6" s="78"/>
      <c r="F6" s="83"/>
      <c r="G6" s="84"/>
      <c r="H6" s="29"/>
    </row>
    <row r="7" spans="1:7" ht="16.5" thickBot="1">
      <c r="A7" s="85"/>
      <c r="B7" s="29"/>
      <c r="C7" s="86"/>
      <c r="D7" s="284" t="str">
        <f>'[2]Balance Sheet'!$H$5</f>
        <v>( thousand BGN)</v>
      </c>
      <c r="E7" s="87"/>
      <c r="F7" s="87"/>
      <c r="G7" s="29"/>
    </row>
    <row r="8" spans="1:6" ht="33.75" customHeight="1">
      <c r="A8" s="607" t="s">
        <v>624</v>
      </c>
      <c r="B8" s="48" t="s">
        <v>423</v>
      </c>
      <c r="C8" s="267" t="s">
        <v>424</v>
      </c>
      <c r="D8" s="608" t="s">
        <v>425</v>
      </c>
      <c r="E8" s="107"/>
      <c r="F8" s="107"/>
    </row>
    <row r="9" spans="1:6" ht="16.5" thickBot="1">
      <c r="A9" s="609" t="s">
        <v>7</v>
      </c>
      <c r="B9" s="610" t="s">
        <v>8</v>
      </c>
      <c r="C9" s="611">
        <v>1</v>
      </c>
      <c r="D9" s="612">
        <v>2</v>
      </c>
      <c r="E9" s="107"/>
      <c r="F9" s="107"/>
    </row>
    <row r="10" spans="1:6" ht="15.75">
      <c r="A10" s="605" t="s">
        <v>625</v>
      </c>
      <c r="B10" s="606"/>
      <c r="C10" s="449"/>
      <c r="D10" s="450"/>
      <c r="E10" s="108"/>
      <c r="F10" s="108"/>
    </row>
    <row r="11" spans="1:6" ht="15.75">
      <c r="A11" s="294" t="s">
        <v>626</v>
      </c>
      <c r="B11" s="443" t="s">
        <v>186</v>
      </c>
      <c r="C11" s="55">
        <v>109025</v>
      </c>
      <c r="D11" s="56">
        <v>92755</v>
      </c>
      <c r="E11" s="108"/>
      <c r="F11" s="108"/>
    </row>
    <row r="12" spans="1:13" ht="15.75">
      <c r="A12" s="294" t="s">
        <v>627</v>
      </c>
      <c r="B12" s="443" t="s">
        <v>187</v>
      </c>
      <c r="C12" s="55">
        <v>-58201</v>
      </c>
      <c r="D12" s="56">
        <v>-63883</v>
      </c>
      <c r="E12" s="109"/>
      <c r="F12" s="109"/>
      <c r="G12" s="110"/>
      <c r="H12" s="110"/>
      <c r="I12" s="110"/>
      <c r="J12" s="110"/>
      <c r="K12" s="110"/>
      <c r="L12" s="110"/>
      <c r="M12" s="110"/>
    </row>
    <row r="13" spans="1:13" ht="15.75">
      <c r="A13" s="294" t="s">
        <v>628</v>
      </c>
      <c r="B13" s="443" t="s">
        <v>188</v>
      </c>
      <c r="C13" s="55"/>
      <c r="D13" s="56"/>
      <c r="E13" s="109"/>
      <c r="F13" s="109"/>
      <c r="G13" s="110"/>
      <c r="H13" s="110"/>
      <c r="I13" s="110"/>
      <c r="J13" s="110"/>
      <c r="K13" s="110"/>
      <c r="L13" s="110"/>
      <c r="M13" s="110"/>
    </row>
    <row r="14" spans="1:13" ht="15.75">
      <c r="A14" s="294" t="s">
        <v>629</v>
      </c>
      <c r="B14" s="443" t="s">
        <v>189</v>
      </c>
      <c r="C14" s="55">
        <v>-22703</v>
      </c>
      <c r="D14" s="56">
        <v>-23214</v>
      </c>
      <c r="E14" s="109"/>
      <c r="F14" s="109"/>
      <c r="G14" s="110"/>
      <c r="H14" s="110"/>
      <c r="I14" s="110"/>
      <c r="J14" s="110"/>
      <c r="K14" s="110"/>
      <c r="L14" s="110"/>
      <c r="M14" s="110"/>
    </row>
    <row r="15" spans="1:13" ht="14.25" customHeight="1">
      <c r="A15" s="294" t="s">
        <v>630</v>
      </c>
      <c r="B15" s="443" t="s">
        <v>190</v>
      </c>
      <c r="C15" s="55">
        <v>-3487</v>
      </c>
      <c r="D15" s="56">
        <v>-3535</v>
      </c>
      <c r="E15" s="109"/>
      <c r="F15" s="109"/>
      <c r="G15" s="110"/>
      <c r="H15" s="110"/>
      <c r="I15" s="110"/>
      <c r="J15" s="110"/>
      <c r="K15" s="110"/>
      <c r="L15" s="110"/>
      <c r="M15" s="110"/>
    </row>
    <row r="16" spans="1:13" ht="15.75">
      <c r="A16" s="295" t="s">
        <v>631</v>
      </c>
      <c r="B16" s="443" t="s">
        <v>191</v>
      </c>
      <c r="C16" s="55">
        <v>-2557</v>
      </c>
      <c r="D16" s="56">
        <v>-2653</v>
      </c>
      <c r="E16" s="109"/>
      <c r="F16" s="109"/>
      <c r="G16" s="110"/>
      <c r="H16" s="110"/>
      <c r="I16" s="110"/>
      <c r="J16" s="110"/>
      <c r="K16" s="110"/>
      <c r="L16" s="110"/>
      <c r="M16" s="110"/>
    </row>
    <row r="17" spans="1:13" ht="15.75">
      <c r="A17" s="296" t="s">
        <v>632</v>
      </c>
      <c r="B17" s="443" t="s">
        <v>192</v>
      </c>
      <c r="C17" s="55"/>
      <c r="D17" s="56"/>
      <c r="E17" s="109"/>
      <c r="F17" s="109"/>
      <c r="G17" s="110"/>
      <c r="H17" s="110"/>
      <c r="I17" s="110"/>
      <c r="J17" s="110"/>
      <c r="K17" s="110"/>
      <c r="L17" s="110"/>
      <c r="M17" s="110"/>
    </row>
    <row r="18" spans="1:13" ht="15.75">
      <c r="A18" s="294" t="s">
        <v>633</v>
      </c>
      <c r="B18" s="443" t="s">
        <v>193</v>
      </c>
      <c r="C18" s="55">
        <v>-728</v>
      </c>
      <c r="D18" s="56">
        <v>-482</v>
      </c>
      <c r="E18" s="109"/>
      <c r="F18" s="109"/>
      <c r="G18" s="110"/>
      <c r="H18" s="110"/>
      <c r="I18" s="110"/>
      <c r="J18" s="110"/>
      <c r="K18" s="110"/>
      <c r="L18" s="110"/>
      <c r="M18" s="110"/>
    </row>
    <row r="19" spans="1:13" ht="15.75">
      <c r="A19" s="295" t="s">
        <v>634</v>
      </c>
      <c r="B19" s="443" t="s">
        <v>194</v>
      </c>
      <c r="C19" s="55">
        <v>-101</v>
      </c>
      <c r="D19" s="56">
        <v>-82</v>
      </c>
      <c r="E19" s="109"/>
      <c r="F19" s="109"/>
      <c r="G19" s="110"/>
      <c r="H19" s="110"/>
      <c r="I19" s="110"/>
      <c r="J19" s="110"/>
      <c r="K19" s="110"/>
      <c r="L19" s="110"/>
      <c r="M19" s="110"/>
    </row>
    <row r="20" spans="1:13" ht="15.75">
      <c r="A20" s="294" t="s">
        <v>635</v>
      </c>
      <c r="B20" s="443" t="s">
        <v>195</v>
      </c>
      <c r="C20" s="55">
        <v>-535</v>
      </c>
      <c r="D20" s="56">
        <v>-461</v>
      </c>
      <c r="E20" s="109"/>
      <c r="F20" s="109"/>
      <c r="G20" s="110"/>
      <c r="H20" s="110"/>
      <c r="I20" s="110"/>
      <c r="J20" s="110"/>
      <c r="K20" s="110"/>
      <c r="L20" s="110"/>
      <c r="M20" s="110"/>
    </row>
    <row r="21" spans="1:13" ht="16.5" thickBot="1">
      <c r="A21" s="613" t="s">
        <v>636</v>
      </c>
      <c r="B21" s="444" t="s">
        <v>196</v>
      </c>
      <c r="C21" s="445">
        <f>SUM(C11:C20)</f>
        <v>20713</v>
      </c>
      <c r="D21" s="446">
        <f>SUM(D11:D20)</f>
        <v>-1555</v>
      </c>
      <c r="E21" s="109"/>
      <c r="F21" s="109"/>
      <c r="G21" s="110"/>
      <c r="H21" s="110"/>
      <c r="I21" s="110"/>
      <c r="J21" s="110"/>
      <c r="K21" s="110"/>
      <c r="L21" s="110"/>
      <c r="M21" s="110"/>
    </row>
    <row r="22" spans="1:13" ht="15.75">
      <c r="A22" s="605" t="s">
        <v>637</v>
      </c>
      <c r="B22" s="447"/>
      <c r="C22" s="441"/>
      <c r="D22" s="442"/>
      <c r="E22" s="109"/>
      <c r="F22" s="109"/>
      <c r="G22" s="110"/>
      <c r="H22" s="110"/>
      <c r="I22" s="110"/>
      <c r="J22" s="110"/>
      <c r="K22" s="110"/>
      <c r="L22" s="110"/>
      <c r="M22" s="110"/>
    </row>
    <row r="23" spans="1:13" ht="15.75">
      <c r="A23" s="294" t="s">
        <v>638</v>
      </c>
      <c r="B23" s="443" t="s">
        <v>197</v>
      </c>
      <c r="C23" s="55">
        <v>-4486</v>
      </c>
      <c r="D23" s="56">
        <v>-4295</v>
      </c>
      <c r="E23" s="109"/>
      <c r="F23" s="109"/>
      <c r="G23" s="110"/>
      <c r="H23" s="110"/>
      <c r="I23" s="110"/>
      <c r="J23" s="110"/>
      <c r="K23" s="110"/>
      <c r="L23" s="110"/>
      <c r="M23" s="110"/>
    </row>
    <row r="24" spans="1:13" ht="15.75">
      <c r="A24" s="294" t="s">
        <v>639</v>
      </c>
      <c r="B24" s="443" t="s">
        <v>198</v>
      </c>
      <c r="C24" s="55">
        <v>9</v>
      </c>
      <c r="D24" s="56">
        <v>364</v>
      </c>
      <c r="E24" s="109"/>
      <c r="F24" s="109"/>
      <c r="G24" s="110"/>
      <c r="H24" s="110"/>
      <c r="I24" s="110"/>
      <c r="J24" s="110"/>
      <c r="K24" s="110"/>
      <c r="L24" s="110"/>
      <c r="M24" s="110"/>
    </row>
    <row r="25" spans="1:13" ht="15.75">
      <c r="A25" s="294" t="s">
        <v>640</v>
      </c>
      <c r="B25" s="443" t="s">
        <v>199</v>
      </c>
      <c r="C25" s="55">
        <v>-96055</v>
      </c>
      <c r="D25" s="56">
        <v>-21170</v>
      </c>
      <c r="E25" s="109"/>
      <c r="F25" s="109"/>
      <c r="G25" s="110"/>
      <c r="H25" s="110"/>
      <c r="I25" s="110"/>
      <c r="J25" s="110"/>
      <c r="K25" s="110"/>
      <c r="L25" s="110"/>
      <c r="M25" s="110"/>
    </row>
    <row r="26" spans="1:13" ht="13.5" customHeight="1">
      <c r="A26" s="294" t="s">
        <v>641</v>
      </c>
      <c r="B26" s="443" t="s">
        <v>200</v>
      </c>
      <c r="C26" s="55">
        <v>25956</v>
      </c>
      <c r="D26" s="56">
        <v>16701</v>
      </c>
      <c r="E26" s="109"/>
      <c r="F26" s="109"/>
      <c r="G26" s="110"/>
      <c r="H26" s="110"/>
      <c r="I26" s="110"/>
      <c r="J26" s="110"/>
      <c r="K26" s="110"/>
      <c r="L26" s="110"/>
      <c r="M26" s="110"/>
    </row>
    <row r="27" spans="1:13" ht="15.75">
      <c r="A27" s="294" t="s">
        <v>642</v>
      </c>
      <c r="B27" s="443" t="s">
        <v>201</v>
      </c>
      <c r="C27" s="55">
        <v>910</v>
      </c>
      <c r="D27" s="56">
        <v>680</v>
      </c>
      <c r="E27" s="109"/>
      <c r="F27" s="109"/>
      <c r="G27" s="110"/>
      <c r="H27" s="110"/>
      <c r="I27" s="110"/>
      <c r="J27" s="110"/>
      <c r="K27" s="110"/>
      <c r="L27" s="110"/>
      <c r="M27" s="110"/>
    </row>
    <row r="28" spans="1:13" ht="15.75">
      <c r="A28" s="294" t="s">
        <v>643</v>
      </c>
      <c r="B28" s="443" t="s">
        <v>202</v>
      </c>
      <c r="C28" s="55">
        <v>-2447</v>
      </c>
      <c r="D28" s="56">
        <v>-931</v>
      </c>
      <c r="E28" s="109"/>
      <c r="F28" s="109"/>
      <c r="G28" s="110"/>
      <c r="H28" s="110"/>
      <c r="I28" s="110"/>
      <c r="J28" s="110"/>
      <c r="K28" s="110"/>
      <c r="L28" s="110"/>
      <c r="M28" s="110"/>
    </row>
    <row r="29" spans="1:13" ht="15.75">
      <c r="A29" s="294" t="s">
        <v>644</v>
      </c>
      <c r="B29" s="443" t="s">
        <v>203</v>
      </c>
      <c r="C29" s="55">
        <v>1450</v>
      </c>
      <c r="D29" s="56">
        <v>2138</v>
      </c>
      <c r="E29" s="109"/>
      <c r="F29" s="109"/>
      <c r="G29" s="110"/>
      <c r="H29" s="110"/>
      <c r="I29" s="110"/>
      <c r="J29" s="110"/>
      <c r="K29" s="110"/>
      <c r="L29" s="110"/>
      <c r="M29" s="110"/>
    </row>
    <row r="30" spans="1:13" ht="15.75">
      <c r="A30" s="294" t="s">
        <v>910</v>
      </c>
      <c r="B30" s="443" t="s">
        <v>204</v>
      </c>
      <c r="C30" s="55">
        <v>266</v>
      </c>
      <c r="D30" s="56">
        <v>2</v>
      </c>
      <c r="E30" s="109"/>
      <c r="F30" s="109"/>
      <c r="G30" s="110"/>
      <c r="H30" s="110"/>
      <c r="I30" s="110"/>
      <c r="J30" s="110"/>
      <c r="K30" s="110"/>
      <c r="L30" s="110"/>
      <c r="M30" s="110"/>
    </row>
    <row r="31" spans="1:13" ht="15.75">
      <c r="A31" s="295" t="s">
        <v>634</v>
      </c>
      <c r="B31" s="443" t="s">
        <v>205</v>
      </c>
      <c r="C31" s="55"/>
      <c r="D31" s="56"/>
      <c r="E31" s="109"/>
      <c r="F31" s="109"/>
      <c r="G31" s="110"/>
      <c r="H31" s="110"/>
      <c r="I31" s="110"/>
      <c r="J31" s="110"/>
      <c r="K31" s="110"/>
      <c r="L31" s="110"/>
      <c r="M31" s="110"/>
    </row>
    <row r="32" spans="1:13" ht="15.75">
      <c r="A32" s="294" t="s">
        <v>645</v>
      </c>
      <c r="B32" s="443" t="s">
        <v>206</v>
      </c>
      <c r="C32" s="55"/>
      <c r="D32" s="56">
        <v>-11</v>
      </c>
      <c r="E32" s="109"/>
      <c r="F32" s="109"/>
      <c r="G32" s="110"/>
      <c r="H32" s="110"/>
      <c r="I32" s="110"/>
      <c r="J32" s="110"/>
      <c r="K32" s="110"/>
      <c r="L32" s="110"/>
      <c r="M32" s="110"/>
    </row>
    <row r="33" spans="1:13" ht="16.5" thickBot="1">
      <c r="A33" s="613" t="s">
        <v>646</v>
      </c>
      <c r="B33" s="444" t="s">
        <v>207</v>
      </c>
      <c r="C33" s="445">
        <f>SUM(C23:C32)</f>
        <v>-74397</v>
      </c>
      <c r="D33" s="446">
        <f>SUM(D23:D32)</f>
        <v>-6522</v>
      </c>
      <c r="E33" s="109"/>
      <c r="F33" s="109"/>
      <c r="G33" s="110"/>
      <c r="H33" s="110"/>
      <c r="I33" s="110"/>
      <c r="J33" s="110"/>
      <c r="K33" s="110"/>
      <c r="L33" s="110"/>
      <c r="M33" s="110"/>
    </row>
    <row r="34" spans="1:6" ht="15.75">
      <c r="A34" s="605" t="s">
        <v>647</v>
      </c>
      <c r="B34" s="448"/>
      <c r="C34" s="449"/>
      <c r="D34" s="450"/>
      <c r="E34" s="108"/>
      <c r="F34" s="108"/>
    </row>
    <row r="35" spans="1:6" ht="15.75">
      <c r="A35" s="294" t="s">
        <v>648</v>
      </c>
      <c r="B35" s="443" t="s">
        <v>208</v>
      </c>
      <c r="C35" s="55"/>
      <c r="D35" s="56"/>
      <c r="E35" s="108"/>
      <c r="F35" s="108"/>
    </row>
    <row r="36" spans="1:6" ht="15.75">
      <c r="A36" s="295" t="s">
        <v>649</v>
      </c>
      <c r="B36" s="443" t="s">
        <v>209</v>
      </c>
      <c r="C36" s="55">
        <v>-2</v>
      </c>
      <c r="D36" s="56">
        <v>-457</v>
      </c>
      <c r="E36" s="108"/>
      <c r="F36" s="108"/>
    </row>
    <row r="37" spans="1:6" ht="15.75">
      <c r="A37" s="294" t="s">
        <v>650</v>
      </c>
      <c r="B37" s="443" t="s">
        <v>210</v>
      </c>
      <c r="C37" s="55">
        <v>50945</v>
      </c>
      <c r="D37" s="56">
        <v>11982</v>
      </c>
      <c r="E37" s="108"/>
      <c r="F37" s="108"/>
    </row>
    <row r="38" spans="1:6" ht="15.75">
      <c r="A38" s="294" t="s">
        <v>651</v>
      </c>
      <c r="B38" s="443" t="s">
        <v>211</v>
      </c>
      <c r="C38" s="55">
        <v>-3599</v>
      </c>
      <c r="D38" s="56">
        <v>-3733</v>
      </c>
      <c r="E38" s="108"/>
      <c r="F38" s="108"/>
    </row>
    <row r="39" spans="1:6" ht="15.75">
      <c r="A39" s="294" t="s">
        <v>652</v>
      </c>
      <c r="B39" s="443" t="s">
        <v>212</v>
      </c>
      <c r="C39" s="55">
        <v>-825</v>
      </c>
      <c r="D39" s="56">
        <v>-71</v>
      </c>
      <c r="E39" s="108"/>
      <c r="F39" s="108"/>
    </row>
    <row r="40" spans="1:6" ht="15.75">
      <c r="A40" s="294" t="s">
        <v>653</v>
      </c>
      <c r="B40" s="443" t="s">
        <v>213</v>
      </c>
      <c r="C40" s="55">
        <v>-135</v>
      </c>
      <c r="D40" s="56">
        <v>-196</v>
      </c>
      <c r="E40" s="108"/>
      <c r="F40" s="108"/>
    </row>
    <row r="41" spans="1:6" ht="15.75">
      <c r="A41" s="294" t="s">
        <v>907</v>
      </c>
      <c r="B41" s="443" t="s">
        <v>214</v>
      </c>
      <c r="C41" s="55">
        <v>-14</v>
      </c>
      <c r="D41" s="56">
        <v>-10</v>
      </c>
      <c r="E41" s="108"/>
      <c r="F41" s="108"/>
    </row>
    <row r="42" spans="1:8" ht="15.75">
      <c r="A42" s="294" t="s">
        <v>654</v>
      </c>
      <c r="B42" s="443" t="s">
        <v>215</v>
      </c>
      <c r="C42" s="55"/>
      <c r="D42" s="56"/>
      <c r="E42" s="108"/>
      <c r="F42" s="108"/>
      <c r="G42" s="110"/>
      <c r="H42" s="110"/>
    </row>
    <row r="43" spans="1:8" ht="16.5" thickBot="1">
      <c r="A43" s="617" t="s">
        <v>655</v>
      </c>
      <c r="B43" s="451" t="s">
        <v>216</v>
      </c>
      <c r="C43" s="452">
        <f>SUM(C35:C42)</f>
        <v>46370</v>
      </c>
      <c r="D43" s="453">
        <f>SUM(D35:D42)</f>
        <v>7515</v>
      </c>
      <c r="E43" s="108"/>
      <c r="F43" s="108"/>
      <c r="G43" s="110"/>
      <c r="H43" s="110"/>
    </row>
    <row r="44" spans="1:8" ht="16.5" thickBot="1">
      <c r="A44" s="622" t="s">
        <v>656</v>
      </c>
      <c r="B44" s="614" t="s">
        <v>217</v>
      </c>
      <c r="C44" s="454">
        <f>C43+C33+C21</f>
        <v>-7314</v>
      </c>
      <c r="D44" s="455">
        <f>D43+D33+D21</f>
        <v>-562</v>
      </c>
      <c r="E44" s="108"/>
      <c r="F44" s="108"/>
      <c r="G44" s="110"/>
      <c r="H44" s="110"/>
    </row>
    <row r="45" spans="1:8" ht="16.5" thickBot="1">
      <c r="A45" s="623" t="s">
        <v>908</v>
      </c>
      <c r="B45" s="615" t="s">
        <v>218</v>
      </c>
      <c r="C45" s="111">
        <v>8971</v>
      </c>
      <c r="D45" s="112">
        <v>5764</v>
      </c>
      <c r="E45" s="108"/>
      <c r="F45" s="108"/>
      <c r="G45" s="110"/>
      <c r="H45" s="110"/>
    </row>
    <row r="46" spans="1:8" ht="16.5" thickBot="1">
      <c r="A46" s="624" t="s">
        <v>909</v>
      </c>
      <c r="B46" s="616" t="s">
        <v>219</v>
      </c>
      <c r="C46" s="456">
        <f>C45+C44</f>
        <v>1657</v>
      </c>
      <c r="D46" s="457">
        <f>D45+D44</f>
        <v>5202</v>
      </c>
      <c r="E46" s="108"/>
      <c r="F46" s="108"/>
      <c r="G46" s="110"/>
      <c r="H46" s="110"/>
    </row>
    <row r="47" spans="1:8" ht="15.75">
      <c r="A47" s="618" t="s">
        <v>657</v>
      </c>
      <c r="B47" s="619" t="s">
        <v>220</v>
      </c>
      <c r="C47" s="238">
        <f>+C46-C48</f>
        <v>1637</v>
      </c>
      <c r="D47" s="620">
        <f>+D46-D48</f>
        <v>5179</v>
      </c>
      <c r="E47" s="108"/>
      <c r="F47" s="108"/>
      <c r="G47" s="110"/>
      <c r="H47" s="110"/>
    </row>
    <row r="48" spans="1:8" ht="16.5" thickBot="1">
      <c r="A48" s="621" t="s">
        <v>658</v>
      </c>
      <c r="B48" s="458" t="s">
        <v>221</v>
      </c>
      <c r="C48" s="113">
        <v>20</v>
      </c>
      <c r="D48" s="114">
        <v>23</v>
      </c>
      <c r="G48" s="110"/>
      <c r="H48" s="110"/>
    </row>
    <row r="49" spans="1:8" ht="15.75">
      <c r="A49" s="108"/>
      <c r="B49" s="115"/>
      <c r="C49" s="116"/>
      <c r="D49" s="116"/>
      <c r="G49" s="110"/>
      <c r="H49" s="110"/>
    </row>
    <row r="50" spans="1:8" ht="15.75">
      <c r="A50" s="117" t="s">
        <v>659</v>
      </c>
      <c r="G50" s="110"/>
      <c r="H50" s="110"/>
    </row>
    <row r="51" spans="1:8" ht="15.75">
      <c r="A51" s="667" t="s">
        <v>869</v>
      </c>
      <c r="B51" s="667"/>
      <c r="C51" s="667"/>
      <c r="D51" s="667"/>
      <c r="G51" s="110"/>
      <c r="H51" s="110"/>
    </row>
    <row r="52" spans="1:8" ht="15.75">
      <c r="A52" s="119"/>
      <c r="B52" s="119"/>
      <c r="C52" s="119"/>
      <c r="D52" s="119"/>
      <c r="G52" s="110"/>
      <c r="H52" s="110"/>
    </row>
    <row r="53" spans="1:8" ht="15.75">
      <c r="A53" s="119"/>
      <c r="B53" s="119"/>
      <c r="C53" s="119"/>
      <c r="D53" s="119"/>
      <c r="G53" s="110"/>
      <c r="H53" s="110"/>
    </row>
    <row r="54" spans="1:13" s="49" customFormat="1" ht="15.75">
      <c r="A54" s="272" t="s">
        <v>399</v>
      </c>
      <c r="B54" s="664">
        <f>Title!B11</f>
        <v>43675</v>
      </c>
      <c r="C54" s="664"/>
      <c r="D54" s="664"/>
      <c r="E54" s="664"/>
      <c r="F54" s="664"/>
      <c r="G54" s="664"/>
      <c r="H54" s="664"/>
      <c r="M54" s="58"/>
    </row>
    <row r="55" spans="1:13" s="49" customFormat="1" ht="15.75">
      <c r="A55" s="67"/>
      <c r="B55" s="67"/>
      <c r="C55" s="67"/>
      <c r="D55" s="67"/>
      <c r="E55" s="67"/>
      <c r="F55" s="66"/>
      <c r="G55" s="67"/>
      <c r="M55" s="58"/>
    </row>
    <row r="56" spans="1:7" s="49" customFormat="1" ht="15.75">
      <c r="A56" s="272" t="s">
        <v>504</v>
      </c>
      <c r="B56" s="271"/>
      <c r="E56" s="74"/>
      <c r="F56" s="66"/>
      <c r="G56" s="67"/>
    </row>
    <row r="57" spans="1:7" s="49" customFormat="1" ht="15.75">
      <c r="A57" s="272"/>
      <c r="B57" s="648" t="s">
        <v>867</v>
      </c>
      <c r="C57" s="67"/>
      <c r="D57" s="67"/>
      <c r="E57" s="67"/>
      <c r="F57" s="66"/>
      <c r="G57" s="67"/>
    </row>
    <row r="58" spans="1:7" s="49" customFormat="1" ht="15.75">
      <c r="A58" s="272" t="s">
        <v>505</v>
      </c>
      <c r="B58" s="649"/>
      <c r="E58" s="74"/>
      <c r="F58" s="66"/>
      <c r="G58" s="67"/>
    </row>
    <row r="59" spans="1:8" s="77" customFormat="1" ht="15.75" customHeight="1">
      <c r="A59" s="271"/>
      <c r="B59" s="648" t="s">
        <v>506</v>
      </c>
      <c r="C59" s="67"/>
      <c r="D59" s="67"/>
      <c r="E59" s="67"/>
      <c r="F59" s="66"/>
      <c r="G59" s="67"/>
      <c r="H59" s="49"/>
    </row>
    <row r="60" spans="1:8" ht="15.75">
      <c r="A60" s="73"/>
      <c r="B60" s="665"/>
      <c r="C60" s="665"/>
      <c r="D60" s="665"/>
      <c r="E60" s="665"/>
      <c r="F60" s="66"/>
      <c r="G60" s="67"/>
      <c r="H60" s="49"/>
    </row>
    <row r="61" spans="7:8" ht="15.75">
      <c r="G61" s="110"/>
      <c r="H61" s="110"/>
    </row>
    <row r="62" spans="7:8" ht="15.75">
      <c r="G62" s="110"/>
      <c r="H62" s="110"/>
    </row>
    <row r="63" spans="7:8" ht="15.75">
      <c r="G63" s="110"/>
      <c r="H63" s="110"/>
    </row>
    <row r="64" spans="7:8" ht="15.75">
      <c r="G64" s="110"/>
      <c r="H64" s="110"/>
    </row>
    <row r="65" spans="7:8" ht="15.75">
      <c r="G65" s="110"/>
      <c r="H65" s="110"/>
    </row>
    <row r="66" spans="7:8" ht="15.75">
      <c r="G66" s="110"/>
      <c r="H66" s="110"/>
    </row>
    <row r="67" spans="7:8" ht="15.75">
      <c r="G67" s="110"/>
      <c r="H67" s="110"/>
    </row>
    <row r="68" spans="7:8" ht="15.75">
      <c r="G68" s="110"/>
      <c r="H68" s="110"/>
    </row>
    <row r="69" spans="7:8" ht="15.75">
      <c r="G69" s="110"/>
      <c r="H69" s="110"/>
    </row>
    <row r="70" spans="7:8" ht="15.75">
      <c r="G70" s="110"/>
      <c r="H70" s="110"/>
    </row>
    <row r="71" spans="7:8" ht="15.75">
      <c r="G71" s="110"/>
      <c r="H71" s="110"/>
    </row>
    <row r="72" spans="7:8" ht="15.75">
      <c r="G72" s="110"/>
      <c r="H72" s="110"/>
    </row>
    <row r="73" spans="7:8" ht="15.75">
      <c r="G73" s="110"/>
      <c r="H73" s="110"/>
    </row>
    <row r="74" spans="7:8" ht="15.75">
      <c r="G74" s="110"/>
      <c r="H74" s="110"/>
    </row>
    <row r="75" spans="7:8" ht="15.75">
      <c r="G75" s="110"/>
      <c r="H75" s="110"/>
    </row>
    <row r="76" spans="3:8" ht="15.75">
      <c r="C76" s="106"/>
      <c r="D76" s="106"/>
      <c r="G76" s="110"/>
      <c r="H76" s="110"/>
    </row>
    <row r="77" spans="3:8" ht="15.75">
      <c r="C77" s="106"/>
      <c r="D77" s="106"/>
      <c r="G77" s="110"/>
      <c r="H77" s="110"/>
    </row>
    <row r="78" spans="3:8" ht="15.75">
      <c r="C78" s="106"/>
      <c r="D78" s="106"/>
      <c r="G78" s="110"/>
      <c r="H78" s="110"/>
    </row>
    <row r="79" spans="3:8" ht="15.75">
      <c r="C79" s="106"/>
      <c r="D79" s="106"/>
      <c r="G79" s="110"/>
      <c r="H79" s="110"/>
    </row>
    <row r="80" spans="3:8" ht="15.75">
      <c r="C80" s="106"/>
      <c r="D80" s="106"/>
      <c r="G80" s="110"/>
      <c r="H80" s="110"/>
    </row>
    <row r="81" spans="3:8" ht="15.75">
      <c r="C81" s="106"/>
      <c r="D81" s="106"/>
      <c r="G81" s="110"/>
      <c r="H81" s="110"/>
    </row>
    <row r="82" spans="3:8" ht="15.75">
      <c r="C82" s="106"/>
      <c r="D82" s="106"/>
      <c r="G82" s="110"/>
      <c r="H82" s="110"/>
    </row>
    <row r="83" spans="3:8" ht="15.75">
      <c r="C83" s="106"/>
      <c r="D83" s="106"/>
      <c r="G83" s="110"/>
      <c r="H83" s="110"/>
    </row>
    <row r="84" spans="3:8" ht="15.75">
      <c r="C84" s="106"/>
      <c r="D84" s="106"/>
      <c r="G84" s="110"/>
      <c r="H84" s="110"/>
    </row>
    <row r="85" spans="3:8" ht="15.75">
      <c r="C85" s="106"/>
      <c r="D85" s="106"/>
      <c r="G85" s="110"/>
      <c r="H85" s="110"/>
    </row>
    <row r="86" spans="3:8" ht="15.75">
      <c r="C86" s="106"/>
      <c r="D86" s="106"/>
      <c r="G86" s="110"/>
      <c r="H86" s="110"/>
    </row>
    <row r="87" spans="3:8" ht="15.75">
      <c r="C87" s="106"/>
      <c r="D87" s="106"/>
      <c r="G87" s="110"/>
      <c r="H87" s="110"/>
    </row>
    <row r="88" spans="3:8" ht="15.75">
      <c r="C88" s="106"/>
      <c r="D88" s="106"/>
      <c r="G88" s="110"/>
      <c r="H88" s="110"/>
    </row>
    <row r="89" spans="3:8" ht="15.75">
      <c r="C89" s="106"/>
      <c r="D89" s="106"/>
      <c r="G89" s="110"/>
      <c r="H89" s="110"/>
    </row>
    <row r="90" spans="3:8" ht="15.75">
      <c r="C90" s="106"/>
      <c r="D90" s="106"/>
      <c r="G90" s="110"/>
      <c r="H90" s="110"/>
    </row>
    <row r="91" spans="3:8" ht="15.75">
      <c r="C91" s="106"/>
      <c r="D91" s="106"/>
      <c r="G91" s="110"/>
      <c r="H91" s="110"/>
    </row>
    <row r="92" spans="3:8" ht="15.75">
      <c r="C92" s="106"/>
      <c r="D92" s="106"/>
      <c r="G92" s="110"/>
      <c r="H92" s="110"/>
    </row>
    <row r="93" spans="3:8" ht="15.75">
      <c r="C93" s="106"/>
      <c r="D93" s="106"/>
      <c r="G93" s="110"/>
      <c r="H93" s="110"/>
    </row>
    <row r="94" spans="3:8" ht="15.75">
      <c r="C94" s="106"/>
      <c r="D94" s="106"/>
      <c r="G94" s="110"/>
      <c r="H94" s="110"/>
    </row>
    <row r="95" spans="3:8" ht="15.75">
      <c r="C95" s="106"/>
      <c r="D95" s="106"/>
      <c r="G95" s="110"/>
      <c r="H95" s="110"/>
    </row>
    <row r="96" spans="3:8" ht="15.75">
      <c r="C96" s="106"/>
      <c r="D96" s="106"/>
      <c r="G96" s="110"/>
      <c r="H96" s="110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60" zoomScaleNormal="60" zoomScalePageLayoutView="0" workbookViewId="0" topLeftCell="A4">
      <selection activeCell="C39" sqref="C39"/>
    </sheetView>
  </sheetViews>
  <sheetFormatPr defaultColWidth="9.375" defaultRowHeight="15.75"/>
  <cols>
    <col min="1" max="1" width="50.625" style="150" customWidth="1"/>
    <col min="2" max="2" width="10.625" style="151" customWidth="1"/>
    <col min="3" max="3" width="10.625" style="123" customWidth="1"/>
    <col min="4" max="4" width="12.625" style="123" customWidth="1"/>
    <col min="5" max="8" width="11.625" style="123" customWidth="1"/>
    <col min="9" max="10" width="10.625" style="123" customWidth="1"/>
    <col min="11" max="11" width="11.125" style="123" customWidth="1"/>
    <col min="12" max="12" width="14.625" style="123" customWidth="1"/>
    <col min="13" max="13" width="16.875" style="123" customWidth="1"/>
    <col min="14" max="14" width="11.00390625" style="123" customWidth="1"/>
    <col min="15" max="16384" width="9.375" style="123" customWidth="1"/>
  </cols>
  <sheetData>
    <row r="1" spans="1:14" ht="15.75">
      <c r="A1" s="35"/>
      <c r="B1" s="668" t="s">
        <v>660</v>
      </c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</row>
    <row r="2" spans="1:9" ht="15.75">
      <c r="A2" s="669" t="str">
        <f>'[2]Balance Sheet'!$E$4</f>
        <v>NON-CONSOLIDATED</v>
      </c>
      <c r="B2" s="670"/>
      <c r="C2" s="670"/>
      <c r="D2" s="670"/>
      <c r="E2" s="35"/>
      <c r="F2" s="35"/>
      <c r="G2" s="124"/>
      <c r="H2" s="124"/>
      <c r="I2" s="125"/>
    </row>
    <row r="3" spans="1:9" ht="15.75">
      <c r="A3" s="126"/>
      <c r="B3" s="35"/>
      <c r="C3" s="120"/>
      <c r="D3" s="35"/>
      <c r="E3" s="35"/>
      <c r="F3" s="127"/>
      <c r="G3" s="28"/>
      <c r="H3" s="28"/>
      <c r="I3" s="122"/>
    </row>
    <row r="4" spans="1:12" ht="15.75">
      <c r="A4" s="39"/>
      <c r="B4" s="246" t="s">
        <v>419</v>
      </c>
      <c r="C4" s="120"/>
      <c r="D4" s="35"/>
      <c r="E4" s="35"/>
      <c r="F4" s="127"/>
      <c r="G4" s="128"/>
      <c r="H4" s="128"/>
      <c r="I4" s="122"/>
      <c r="K4" s="79"/>
      <c r="L4" s="70"/>
    </row>
    <row r="5" spans="1:12" ht="15.75">
      <c r="A5" s="39"/>
      <c r="B5" s="246" t="s">
        <v>420</v>
      </c>
      <c r="C5" s="129"/>
      <c r="D5" s="129"/>
      <c r="E5" s="129"/>
      <c r="F5" s="129"/>
      <c r="G5" s="129"/>
      <c r="H5" s="129"/>
      <c r="I5" s="130"/>
      <c r="K5" s="83"/>
      <c r="L5" s="72"/>
    </row>
    <row r="6" spans="1:12" ht="15.75">
      <c r="A6" s="39"/>
      <c r="B6" s="339">
        <f>Title!B10</f>
        <v>43646</v>
      </c>
      <c r="C6" s="126"/>
      <c r="D6" s="126"/>
      <c r="E6" s="126"/>
      <c r="F6" s="121"/>
      <c r="G6" s="128"/>
      <c r="H6" s="128"/>
      <c r="I6" s="131"/>
      <c r="K6" s="83"/>
      <c r="L6" s="84"/>
    </row>
    <row r="7" spans="1:13" ht="15.75">
      <c r="A7" s="132"/>
      <c r="B7" s="29"/>
      <c r="C7" s="132"/>
      <c r="D7" s="132"/>
      <c r="E7" s="132"/>
      <c r="F7" s="133"/>
      <c r="G7" s="133"/>
      <c r="H7" s="133"/>
      <c r="M7" s="284" t="str">
        <f>'[2]Balance Sheet'!$H$5</f>
        <v>( thousand BGN)</v>
      </c>
    </row>
    <row r="8" spans="1:14" s="135" customFormat="1" ht="31.5" customHeight="1">
      <c r="A8" s="297"/>
      <c r="B8" s="298"/>
      <c r="C8" s="299"/>
      <c r="D8" s="300" t="s">
        <v>661</v>
      </c>
      <c r="E8" s="299"/>
      <c r="F8" s="299"/>
      <c r="G8" s="299"/>
      <c r="H8" s="299"/>
      <c r="I8" s="299" t="s">
        <v>662</v>
      </c>
      <c r="J8" s="299"/>
      <c r="K8" s="301"/>
      <c r="L8" s="302"/>
      <c r="M8" s="303"/>
      <c r="N8" s="134"/>
    </row>
    <row r="9" spans="1:14" s="135" customFormat="1" ht="38.25" customHeight="1">
      <c r="A9" s="304" t="s">
        <v>663</v>
      </c>
      <c r="B9" s="305" t="s">
        <v>664</v>
      </c>
      <c r="C9" s="306" t="s">
        <v>665</v>
      </c>
      <c r="D9" s="307" t="s">
        <v>666</v>
      </c>
      <c r="E9" s="306" t="s">
        <v>667</v>
      </c>
      <c r="F9" s="308" t="s">
        <v>913</v>
      </c>
      <c r="G9" s="308"/>
      <c r="H9" s="308"/>
      <c r="I9" s="299" t="s">
        <v>668</v>
      </c>
      <c r="J9" s="313" t="s">
        <v>669</v>
      </c>
      <c r="K9" s="299" t="s">
        <v>670</v>
      </c>
      <c r="L9" s="299" t="s">
        <v>671</v>
      </c>
      <c r="M9" s="309" t="s">
        <v>672</v>
      </c>
      <c r="N9" s="134"/>
    </row>
    <row r="10" spans="1:14" s="135" customFormat="1" ht="15.75">
      <c r="A10" s="310"/>
      <c r="B10" s="311"/>
      <c r="C10" s="308"/>
      <c r="D10" s="312"/>
      <c r="E10" s="308"/>
      <c r="F10" s="313" t="s">
        <v>673</v>
      </c>
      <c r="G10" s="313" t="s">
        <v>674</v>
      </c>
      <c r="H10" s="313" t="s">
        <v>458</v>
      </c>
      <c r="I10" s="308"/>
      <c r="J10" s="314"/>
      <c r="K10" s="308"/>
      <c r="L10" s="308"/>
      <c r="M10" s="315"/>
      <c r="N10" s="134"/>
    </row>
    <row r="11" spans="1:14" s="135" customFormat="1" ht="16.5" thickBot="1">
      <c r="A11" s="136" t="s">
        <v>7</v>
      </c>
      <c r="B11" s="137"/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  <c r="I11" s="138">
        <v>7</v>
      </c>
      <c r="J11" s="138">
        <v>8</v>
      </c>
      <c r="K11" s="138">
        <v>9</v>
      </c>
      <c r="L11" s="138">
        <v>10</v>
      </c>
      <c r="M11" s="139">
        <v>11</v>
      </c>
      <c r="N11" s="140"/>
    </row>
    <row r="12" spans="1:14" s="135" customFormat="1" ht="15.75">
      <c r="A12" s="313" t="s">
        <v>691</v>
      </c>
      <c r="B12" s="459"/>
      <c r="C12" s="460" t="s">
        <v>22</v>
      </c>
      <c r="D12" s="460" t="s">
        <v>22</v>
      </c>
      <c r="E12" s="460" t="s">
        <v>27</v>
      </c>
      <c r="F12" s="460" t="s">
        <v>30</v>
      </c>
      <c r="G12" s="460" t="s">
        <v>32</v>
      </c>
      <c r="H12" s="460" t="s">
        <v>34</v>
      </c>
      <c r="I12" s="460" t="s">
        <v>40</v>
      </c>
      <c r="J12" s="460" t="s">
        <v>41</v>
      </c>
      <c r="K12" s="470" t="s">
        <v>222</v>
      </c>
      <c r="L12" s="459" t="s">
        <v>52</v>
      </c>
      <c r="M12" s="471" t="s">
        <v>56</v>
      </c>
      <c r="N12" s="140"/>
    </row>
    <row r="13" spans="1:14" ht="15.75">
      <c r="A13" s="316" t="s">
        <v>911</v>
      </c>
      <c r="B13" s="461" t="s">
        <v>223</v>
      </c>
      <c r="C13" s="462">
        <f>'[3]1-Баланс'!H18</f>
        <v>101461</v>
      </c>
      <c r="D13" s="462">
        <f>'[3]1-Баланс'!H20</f>
        <v>0</v>
      </c>
      <c r="E13" s="462">
        <f>'[3]1-Баланс'!H21</f>
        <v>25366</v>
      </c>
      <c r="F13" s="462">
        <f>'[3]1-Баланс'!H23</f>
        <v>55967</v>
      </c>
      <c r="G13" s="462">
        <f>'[3]1-Баланс'!H24</f>
        <v>0</v>
      </c>
      <c r="H13" s="98">
        <f>+'[3]1-Баланс'!H25</f>
        <v>275977</v>
      </c>
      <c r="I13" s="462">
        <f>'[3]1-Баланс'!H29+'[3]1-Баланс'!H32</f>
        <v>30448</v>
      </c>
      <c r="J13" s="462">
        <f>'[3]1-Баланс'!H30+'[3]1-Баланс'!H33</f>
        <v>0</v>
      </c>
      <c r="K13" s="98"/>
      <c r="L13" s="462">
        <f>SUM(C13:K13)</f>
        <v>489219</v>
      </c>
      <c r="M13" s="472">
        <f>'[3]1-Баланс'!H40</f>
        <v>0</v>
      </c>
      <c r="N13" s="141"/>
    </row>
    <row r="14" spans="1:14" ht="15.75">
      <c r="A14" s="316" t="s">
        <v>675</v>
      </c>
      <c r="B14" s="463" t="s">
        <v>224</v>
      </c>
      <c r="C14" s="464">
        <f>C15+C16</f>
        <v>0</v>
      </c>
      <c r="D14" s="464">
        <f aca="true" t="shared" si="0" ref="D14:M14">D15+D16</f>
        <v>0</v>
      </c>
      <c r="E14" s="464">
        <f t="shared" si="0"/>
        <v>0</v>
      </c>
      <c r="F14" s="464">
        <f t="shared" si="0"/>
        <v>0</v>
      </c>
      <c r="G14" s="464">
        <f t="shared" si="0"/>
        <v>0</v>
      </c>
      <c r="H14" s="464">
        <f t="shared" si="0"/>
        <v>0</v>
      </c>
      <c r="I14" s="464">
        <f t="shared" si="0"/>
        <v>0</v>
      </c>
      <c r="J14" s="464">
        <f t="shared" si="0"/>
        <v>0</v>
      </c>
      <c r="K14" s="464">
        <f t="shared" si="0"/>
        <v>0</v>
      </c>
      <c r="L14" s="464">
        <f aca="true" t="shared" si="1" ref="L14:L34">SUM(C14:K14)</f>
        <v>0</v>
      </c>
      <c r="M14" s="473">
        <f t="shared" si="0"/>
        <v>0</v>
      </c>
      <c r="N14" s="142"/>
    </row>
    <row r="15" spans="1:14" ht="15.75">
      <c r="A15" s="317" t="s">
        <v>676</v>
      </c>
      <c r="B15" s="463" t="s">
        <v>225</v>
      </c>
      <c r="C15" s="94"/>
      <c r="D15" s="94"/>
      <c r="E15" s="94"/>
      <c r="F15" s="94"/>
      <c r="G15" s="94"/>
      <c r="H15" s="94"/>
      <c r="I15" s="94"/>
      <c r="J15" s="94"/>
      <c r="K15" s="94"/>
      <c r="L15" s="462">
        <f t="shared" si="1"/>
        <v>0</v>
      </c>
      <c r="M15" s="95"/>
      <c r="N15" s="142"/>
    </row>
    <row r="16" spans="1:14" ht="15.75">
      <c r="A16" s="317" t="s">
        <v>677</v>
      </c>
      <c r="B16" s="463" t="s">
        <v>226</v>
      </c>
      <c r="C16" s="94"/>
      <c r="D16" s="94"/>
      <c r="E16" s="94"/>
      <c r="F16" s="94"/>
      <c r="G16" s="94"/>
      <c r="H16" s="94"/>
      <c r="I16" s="94"/>
      <c r="J16" s="94"/>
      <c r="K16" s="94"/>
      <c r="L16" s="462">
        <f t="shared" si="1"/>
        <v>0</v>
      </c>
      <c r="M16" s="95"/>
      <c r="N16" s="142"/>
    </row>
    <row r="17" spans="1:14" ht="15.75">
      <c r="A17" s="316" t="s">
        <v>914</v>
      </c>
      <c r="B17" s="461" t="s">
        <v>227</v>
      </c>
      <c r="C17" s="462">
        <f>C13+C14</f>
        <v>101461</v>
      </c>
      <c r="D17" s="462">
        <f aca="true" t="shared" si="2" ref="D17:M17">D13+D14</f>
        <v>0</v>
      </c>
      <c r="E17" s="462">
        <f t="shared" si="2"/>
        <v>25366</v>
      </c>
      <c r="F17" s="462">
        <f t="shared" si="2"/>
        <v>55967</v>
      </c>
      <c r="G17" s="462">
        <f t="shared" si="2"/>
        <v>0</v>
      </c>
      <c r="H17" s="462">
        <f t="shared" si="2"/>
        <v>275977</v>
      </c>
      <c r="I17" s="462">
        <f t="shared" si="2"/>
        <v>30448</v>
      </c>
      <c r="J17" s="462">
        <f t="shared" si="2"/>
        <v>0</v>
      </c>
      <c r="K17" s="462">
        <f t="shared" si="2"/>
        <v>0</v>
      </c>
      <c r="L17" s="462">
        <f t="shared" si="1"/>
        <v>489219</v>
      </c>
      <c r="M17" s="472">
        <f t="shared" si="2"/>
        <v>0</v>
      </c>
      <c r="N17" s="142"/>
    </row>
    <row r="18" spans="1:14" ht="15.75">
      <c r="A18" s="316" t="s">
        <v>678</v>
      </c>
      <c r="B18" s="461" t="s">
        <v>228</v>
      </c>
      <c r="C18" s="465"/>
      <c r="D18" s="465"/>
      <c r="E18" s="465"/>
      <c r="F18" s="465"/>
      <c r="G18" s="465"/>
      <c r="H18" s="465"/>
      <c r="I18" s="462">
        <f>+'[3]1-Баланс'!G32</f>
        <v>24981</v>
      </c>
      <c r="J18" s="462">
        <f>+'[3]1-Баланс'!G33</f>
        <v>0</v>
      </c>
      <c r="K18" s="98"/>
      <c r="L18" s="462">
        <f t="shared" si="1"/>
        <v>24981</v>
      </c>
      <c r="M18" s="99"/>
      <c r="N18" s="142"/>
    </row>
    <row r="19" spans="1:14" ht="15.75">
      <c r="A19" s="317" t="s">
        <v>679</v>
      </c>
      <c r="B19" s="463" t="s">
        <v>229</v>
      </c>
      <c r="C19" s="464">
        <f>C20+C21</f>
        <v>0</v>
      </c>
      <c r="D19" s="464">
        <f>D20+D21</f>
        <v>0</v>
      </c>
      <c r="E19" s="464">
        <f>E20+E21</f>
        <v>0</v>
      </c>
      <c r="F19" s="464">
        <f aca="true" t="shared" si="3" ref="F19:K19">F20+F21</f>
        <v>3330</v>
      </c>
      <c r="G19" s="464">
        <f t="shared" si="3"/>
        <v>0</v>
      </c>
      <c r="H19" s="464">
        <f t="shared" si="3"/>
        <v>25819</v>
      </c>
      <c r="I19" s="464">
        <f t="shared" si="3"/>
        <v>-29149</v>
      </c>
      <c r="J19" s="464">
        <f>J20+J21</f>
        <v>0</v>
      </c>
      <c r="K19" s="464">
        <f t="shared" si="3"/>
        <v>0</v>
      </c>
      <c r="L19" s="462">
        <f t="shared" si="1"/>
        <v>0</v>
      </c>
      <c r="M19" s="473">
        <f>M20+M21</f>
        <v>0</v>
      </c>
      <c r="N19" s="142"/>
    </row>
    <row r="20" spans="1:14" ht="15.75">
      <c r="A20" s="318" t="s">
        <v>680</v>
      </c>
      <c r="B20" s="466" t="s">
        <v>230</v>
      </c>
      <c r="C20" s="94"/>
      <c r="D20" s="94"/>
      <c r="E20" s="94"/>
      <c r="F20" s="94"/>
      <c r="G20" s="94"/>
      <c r="H20" s="94"/>
      <c r="I20" s="94"/>
      <c r="J20" s="94"/>
      <c r="K20" s="94"/>
      <c r="L20" s="462">
        <f>SUM(C20:K20)</f>
        <v>0</v>
      </c>
      <c r="M20" s="95"/>
      <c r="N20" s="142"/>
    </row>
    <row r="21" spans="1:14" ht="15.75">
      <c r="A21" s="318" t="s">
        <v>681</v>
      </c>
      <c r="B21" s="466" t="s">
        <v>231</v>
      </c>
      <c r="C21" s="94"/>
      <c r="D21" s="94"/>
      <c r="E21" s="94"/>
      <c r="F21" s="94">
        <v>3330</v>
      </c>
      <c r="G21" s="94"/>
      <c r="H21" s="94">
        <v>25819</v>
      </c>
      <c r="I21" s="94">
        <v>-29149</v>
      </c>
      <c r="J21" s="94"/>
      <c r="K21" s="94"/>
      <c r="L21" s="462">
        <f t="shared" si="1"/>
        <v>0</v>
      </c>
      <c r="M21" s="95"/>
      <c r="N21" s="142"/>
    </row>
    <row r="22" spans="1:14" ht="15.75">
      <c r="A22" s="317" t="s">
        <v>682</v>
      </c>
      <c r="B22" s="463" t="s">
        <v>232</v>
      </c>
      <c r="C22" s="94"/>
      <c r="D22" s="94"/>
      <c r="E22" s="94"/>
      <c r="F22" s="94"/>
      <c r="G22" s="94"/>
      <c r="H22" s="94"/>
      <c r="I22" s="94"/>
      <c r="J22" s="94"/>
      <c r="K22" s="94"/>
      <c r="L22" s="462">
        <f t="shared" si="1"/>
        <v>0</v>
      </c>
      <c r="M22" s="95"/>
      <c r="N22" s="142"/>
    </row>
    <row r="23" spans="1:14" ht="15.75">
      <c r="A23" s="317" t="s">
        <v>683</v>
      </c>
      <c r="B23" s="463" t="s">
        <v>233</v>
      </c>
      <c r="C23" s="464">
        <f>C24-C25</f>
        <v>0</v>
      </c>
      <c r="D23" s="464">
        <f aca="true" t="shared" si="4" ref="D23:M23">D24-D25</f>
        <v>0</v>
      </c>
      <c r="E23" s="464">
        <f t="shared" si="4"/>
        <v>0</v>
      </c>
      <c r="F23" s="464">
        <f t="shared" si="4"/>
        <v>0</v>
      </c>
      <c r="G23" s="464">
        <f t="shared" si="4"/>
        <v>0</v>
      </c>
      <c r="H23" s="464">
        <f t="shared" si="4"/>
        <v>0</v>
      </c>
      <c r="I23" s="464">
        <f t="shared" si="4"/>
        <v>0</v>
      </c>
      <c r="J23" s="464">
        <f t="shared" si="4"/>
        <v>0</v>
      </c>
      <c r="K23" s="464">
        <f t="shared" si="4"/>
        <v>0</v>
      </c>
      <c r="L23" s="462">
        <f t="shared" si="1"/>
        <v>0</v>
      </c>
      <c r="M23" s="473">
        <f t="shared" si="4"/>
        <v>0</v>
      </c>
      <c r="N23" s="142"/>
    </row>
    <row r="24" spans="1:14" ht="15.75">
      <c r="A24" s="317" t="s">
        <v>684</v>
      </c>
      <c r="B24" s="463" t="s">
        <v>234</v>
      </c>
      <c r="C24" s="94"/>
      <c r="D24" s="94"/>
      <c r="E24" s="94"/>
      <c r="F24" s="94"/>
      <c r="G24" s="94"/>
      <c r="H24" s="94"/>
      <c r="I24" s="94"/>
      <c r="J24" s="94"/>
      <c r="K24" s="94"/>
      <c r="L24" s="462">
        <f t="shared" si="1"/>
        <v>0</v>
      </c>
      <c r="M24" s="95"/>
      <c r="N24" s="142"/>
    </row>
    <row r="25" spans="1:14" ht="15.75">
      <c r="A25" s="317" t="s">
        <v>685</v>
      </c>
      <c r="B25" s="463" t="s">
        <v>235</v>
      </c>
      <c r="C25" s="94"/>
      <c r="D25" s="94"/>
      <c r="E25" s="94"/>
      <c r="F25" s="94"/>
      <c r="G25" s="94"/>
      <c r="H25" s="94"/>
      <c r="I25" s="94"/>
      <c r="J25" s="94"/>
      <c r="K25" s="94"/>
      <c r="L25" s="462">
        <f t="shared" si="1"/>
        <v>0</v>
      </c>
      <c r="M25" s="95"/>
      <c r="N25" s="142"/>
    </row>
    <row r="26" spans="1:14" ht="15.75">
      <c r="A26" s="317" t="s">
        <v>686</v>
      </c>
      <c r="B26" s="463" t="s">
        <v>236</v>
      </c>
      <c r="C26" s="464">
        <f>C27-C28</f>
        <v>0</v>
      </c>
      <c r="D26" s="464">
        <f aca="true" t="shared" si="5" ref="D26:M26">D27-D28</f>
        <v>0</v>
      </c>
      <c r="E26" s="464">
        <f t="shared" si="5"/>
        <v>-544</v>
      </c>
      <c r="F26" s="464">
        <f t="shared" si="5"/>
        <v>0</v>
      </c>
      <c r="G26" s="464">
        <f t="shared" si="5"/>
        <v>0</v>
      </c>
      <c r="H26" s="464">
        <f t="shared" si="5"/>
        <v>0</v>
      </c>
      <c r="I26" s="464">
        <f t="shared" si="5"/>
        <v>0</v>
      </c>
      <c r="J26" s="464">
        <f t="shared" si="5"/>
        <v>0</v>
      </c>
      <c r="K26" s="464">
        <f t="shared" si="5"/>
        <v>0</v>
      </c>
      <c r="L26" s="462">
        <f t="shared" si="1"/>
        <v>-544</v>
      </c>
      <c r="M26" s="473">
        <f t="shared" si="5"/>
        <v>0</v>
      </c>
      <c r="N26" s="142"/>
    </row>
    <row r="27" spans="1:14" ht="15.75">
      <c r="A27" s="317" t="s">
        <v>684</v>
      </c>
      <c r="B27" s="463" t="s">
        <v>237</v>
      </c>
      <c r="C27" s="94"/>
      <c r="D27" s="94"/>
      <c r="E27" s="94"/>
      <c r="F27" s="94"/>
      <c r="G27" s="94"/>
      <c r="H27" s="94"/>
      <c r="I27" s="94"/>
      <c r="J27" s="94"/>
      <c r="K27" s="94"/>
      <c r="L27" s="462">
        <f t="shared" si="1"/>
        <v>0</v>
      </c>
      <c r="M27" s="95"/>
      <c r="N27" s="142"/>
    </row>
    <row r="28" spans="1:14" ht="15.75">
      <c r="A28" s="317" t="s">
        <v>685</v>
      </c>
      <c r="B28" s="463" t="s">
        <v>238</v>
      </c>
      <c r="C28" s="94"/>
      <c r="D28" s="94"/>
      <c r="E28" s="94">
        <v>544</v>
      </c>
      <c r="F28" s="94"/>
      <c r="G28" s="94"/>
      <c r="H28" s="94"/>
      <c r="I28" s="94"/>
      <c r="J28" s="94"/>
      <c r="K28" s="94"/>
      <c r="L28" s="462">
        <f t="shared" si="1"/>
        <v>544</v>
      </c>
      <c r="M28" s="95"/>
      <c r="N28" s="142"/>
    </row>
    <row r="29" spans="1:14" ht="15.75">
      <c r="A29" s="317" t="s">
        <v>687</v>
      </c>
      <c r="B29" s="463" t="s">
        <v>239</v>
      </c>
      <c r="C29" s="94"/>
      <c r="D29" s="94"/>
      <c r="E29" s="94"/>
      <c r="F29" s="94"/>
      <c r="G29" s="94"/>
      <c r="H29" s="94"/>
      <c r="I29" s="94"/>
      <c r="J29" s="94"/>
      <c r="K29" s="94"/>
      <c r="L29" s="462">
        <f t="shared" si="1"/>
        <v>0</v>
      </c>
      <c r="M29" s="95"/>
      <c r="N29" s="142"/>
    </row>
    <row r="30" spans="1:14" ht="15.75">
      <c r="A30" s="317" t="s">
        <v>688</v>
      </c>
      <c r="B30" s="463" t="s">
        <v>240</v>
      </c>
      <c r="C30" s="94">
        <v>-2</v>
      </c>
      <c r="D30" s="94"/>
      <c r="E30" s="94">
        <v>-177</v>
      </c>
      <c r="F30" s="94"/>
      <c r="G30" s="94"/>
      <c r="H30" s="94"/>
      <c r="I30" s="94">
        <v>177</v>
      </c>
      <c r="J30" s="94"/>
      <c r="K30" s="94"/>
      <c r="L30" s="462">
        <f t="shared" si="1"/>
        <v>-2</v>
      </c>
      <c r="M30" s="95"/>
      <c r="N30" s="142"/>
    </row>
    <row r="31" spans="1:14" ht="15.75">
      <c r="A31" s="316" t="s">
        <v>912</v>
      </c>
      <c r="B31" s="461" t="s">
        <v>241</v>
      </c>
      <c r="C31" s="462">
        <f>C19+C22+C23+C26+C30+C29+C17+C18</f>
        <v>101459</v>
      </c>
      <c r="D31" s="462">
        <f aca="true" t="shared" si="6" ref="D31:M31">D19+D22+D23+D26+D30+D29+D17+D18</f>
        <v>0</v>
      </c>
      <c r="E31" s="462">
        <f t="shared" si="6"/>
        <v>24645</v>
      </c>
      <c r="F31" s="462">
        <f t="shared" si="6"/>
        <v>59297</v>
      </c>
      <c r="G31" s="462">
        <f t="shared" si="6"/>
        <v>0</v>
      </c>
      <c r="H31" s="462">
        <f t="shared" si="6"/>
        <v>301796</v>
      </c>
      <c r="I31" s="462">
        <f t="shared" si="6"/>
        <v>26457</v>
      </c>
      <c r="J31" s="462">
        <f t="shared" si="6"/>
        <v>0</v>
      </c>
      <c r="K31" s="462">
        <f t="shared" si="6"/>
        <v>0</v>
      </c>
      <c r="L31" s="462">
        <f t="shared" si="1"/>
        <v>513654</v>
      </c>
      <c r="M31" s="472">
        <f t="shared" si="6"/>
        <v>0</v>
      </c>
      <c r="N31" s="141"/>
    </row>
    <row r="32" spans="1:14" ht="25.5">
      <c r="A32" s="317" t="s">
        <v>689</v>
      </c>
      <c r="B32" s="463" t="s">
        <v>242</v>
      </c>
      <c r="C32" s="94"/>
      <c r="D32" s="94"/>
      <c r="E32" s="94"/>
      <c r="F32" s="94"/>
      <c r="G32" s="94"/>
      <c r="H32" s="94"/>
      <c r="I32" s="94"/>
      <c r="J32" s="94"/>
      <c r="K32" s="94"/>
      <c r="L32" s="462">
        <f t="shared" si="1"/>
        <v>0</v>
      </c>
      <c r="M32" s="95"/>
      <c r="N32" s="142"/>
    </row>
    <row r="33" spans="1:14" ht="33.75" customHeight="1" thickBot="1">
      <c r="A33" s="317" t="s">
        <v>690</v>
      </c>
      <c r="B33" s="467" t="s">
        <v>243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474">
        <f t="shared" si="1"/>
        <v>0</v>
      </c>
      <c r="M33" s="144"/>
      <c r="N33" s="142"/>
    </row>
    <row r="34" spans="1:14" ht="16.5" thickBot="1">
      <c r="A34" s="316" t="s">
        <v>891</v>
      </c>
      <c r="B34" s="468" t="s">
        <v>244</v>
      </c>
      <c r="C34" s="469">
        <f aca="true" t="shared" si="7" ref="C34:K34">C31+C32+C33</f>
        <v>101459</v>
      </c>
      <c r="D34" s="469">
        <f t="shared" si="7"/>
        <v>0</v>
      </c>
      <c r="E34" s="469">
        <f t="shared" si="7"/>
        <v>24645</v>
      </c>
      <c r="F34" s="469">
        <f t="shared" si="7"/>
        <v>59297</v>
      </c>
      <c r="G34" s="469">
        <f t="shared" si="7"/>
        <v>0</v>
      </c>
      <c r="H34" s="469">
        <f t="shared" si="7"/>
        <v>301796</v>
      </c>
      <c r="I34" s="469">
        <f t="shared" si="7"/>
        <v>26457</v>
      </c>
      <c r="J34" s="469">
        <f t="shared" si="7"/>
        <v>0</v>
      </c>
      <c r="K34" s="469">
        <f t="shared" si="7"/>
        <v>0</v>
      </c>
      <c r="L34" s="469">
        <f t="shared" si="1"/>
        <v>513654</v>
      </c>
      <c r="M34" s="475">
        <f>M31+M32+M33</f>
        <v>0</v>
      </c>
      <c r="N34" s="142"/>
    </row>
    <row r="35" spans="1:14" ht="15.75">
      <c r="A35" s="145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2"/>
      <c r="M35" s="142"/>
      <c r="N35" s="142"/>
    </row>
    <row r="36" spans="1:14" ht="15.75">
      <c r="A36" s="148" t="s">
        <v>692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7"/>
      <c r="L36" s="142"/>
      <c r="M36" s="142"/>
      <c r="N36" s="142"/>
    </row>
    <row r="37" spans="1:14" ht="15.75">
      <c r="A37" s="145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2"/>
      <c r="M37" s="142"/>
      <c r="N37" s="142"/>
    </row>
    <row r="38" spans="1:13" ht="15.75">
      <c r="A38" s="271" t="s">
        <v>399</v>
      </c>
      <c r="B38" s="664">
        <f>Title!B11</f>
        <v>43675</v>
      </c>
      <c r="C38" s="664"/>
      <c r="D38" s="664"/>
      <c r="E38" s="664"/>
      <c r="F38" s="664"/>
      <c r="G38" s="664"/>
      <c r="H38" s="664"/>
      <c r="M38" s="142"/>
    </row>
    <row r="39" spans="1:13" ht="15.75">
      <c r="A39" s="69"/>
      <c r="B39" s="70"/>
      <c r="C39" s="70"/>
      <c r="D39" s="70"/>
      <c r="E39" s="70"/>
      <c r="F39" s="70"/>
      <c r="G39" s="70"/>
      <c r="H39" s="70"/>
      <c r="M39" s="142"/>
    </row>
    <row r="40" spans="1:13" ht="15.75">
      <c r="A40" s="73"/>
      <c r="B40" s="665"/>
      <c r="C40" s="665"/>
      <c r="D40" s="665"/>
      <c r="E40" s="665"/>
      <c r="F40" s="66"/>
      <c r="G40" s="67"/>
      <c r="H40" s="49"/>
      <c r="M40" s="142"/>
    </row>
    <row r="41" spans="1:13" ht="15.75">
      <c r="A41" s="272" t="s">
        <v>504</v>
      </c>
      <c r="B41" s="271"/>
      <c r="C41" s="101"/>
      <c r="D41" s="101"/>
      <c r="E41" s="87"/>
      <c r="F41" s="87"/>
      <c r="G41" s="103"/>
      <c r="H41" s="103"/>
      <c r="M41" s="142"/>
    </row>
    <row r="42" spans="1:13" ht="15.75">
      <c r="A42" s="272"/>
      <c r="B42" s="648" t="s">
        <v>867</v>
      </c>
      <c r="C42" s="101"/>
      <c r="D42" s="101"/>
      <c r="E42" s="87"/>
      <c r="F42" s="87"/>
      <c r="G42" s="103"/>
      <c r="H42" s="103"/>
      <c r="M42" s="142"/>
    </row>
    <row r="43" spans="1:13" ht="15.75" customHeight="1">
      <c r="A43" s="272" t="s">
        <v>505</v>
      </c>
      <c r="B43" s="649"/>
      <c r="C43" s="101"/>
      <c r="D43" s="101"/>
      <c r="E43" s="87"/>
      <c r="F43" s="87"/>
      <c r="G43" s="103"/>
      <c r="H43" s="103"/>
      <c r="M43" s="142"/>
    </row>
    <row r="44" spans="1:13" ht="15.75" customHeight="1">
      <c r="A44" s="271"/>
      <c r="B44" s="648" t="s">
        <v>506</v>
      </c>
      <c r="C44" s="101"/>
      <c r="D44" s="101"/>
      <c r="E44" s="87"/>
      <c r="F44" s="87"/>
      <c r="G44" s="103"/>
      <c r="H44" s="103"/>
      <c r="M44" s="142"/>
    </row>
    <row r="45" spans="1:13" ht="15.75" customHeight="1">
      <c r="A45" s="87"/>
      <c r="B45" s="87"/>
      <c r="C45" s="101"/>
      <c r="D45" s="101"/>
      <c r="E45" s="87"/>
      <c r="F45" s="87"/>
      <c r="G45" s="103"/>
      <c r="H45" s="103"/>
      <c r="M45" s="142"/>
    </row>
    <row r="46" spans="1:13" ht="15.75">
      <c r="A46" s="73"/>
      <c r="B46" s="665"/>
      <c r="C46" s="665"/>
      <c r="D46" s="665"/>
      <c r="E46" s="665"/>
      <c r="F46" s="66"/>
      <c r="G46" s="67"/>
      <c r="H46" s="49"/>
      <c r="M46" s="142"/>
    </row>
    <row r="47" spans="1:13" ht="15.75">
      <c r="A47" s="73"/>
      <c r="B47" s="665"/>
      <c r="C47" s="665"/>
      <c r="D47" s="665"/>
      <c r="E47" s="665"/>
      <c r="F47" s="66"/>
      <c r="G47" s="67"/>
      <c r="H47" s="49"/>
      <c r="M47" s="142"/>
    </row>
    <row r="48" spans="1:13" ht="15.75">
      <c r="A48" s="73"/>
      <c r="B48" s="665"/>
      <c r="C48" s="665"/>
      <c r="D48" s="665"/>
      <c r="E48" s="665"/>
      <c r="F48" s="66"/>
      <c r="G48" s="67"/>
      <c r="H48" s="49"/>
      <c r="M48" s="142"/>
    </row>
    <row r="49" spans="1:13" ht="15.75">
      <c r="A49" s="73"/>
      <c r="B49" s="665"/>
      <c r="C49" s="665"/>
      <c r="D49" s="665"/>
      <c r="E49" s="665"/>
      <c r="F49" s="66"/>
      <c r="G49" s="67"/>
      <c r="H49" s="49"/>
      <c r="M49" s="142"/>
    </row>
    <row r="50" ht="15.75">
      <c r="M50" s="142"/>
    </row>
    <row r="51" ht="15.75">
      <c r="M51" s="142"/>
    </row>
    <row r="52" ht="15.75">
      <c r="M52" s="142"/>
    </row>
    <row r="53" ht="15.75">
      <c r="M53" s="142"/>
    </row>
    <row r="54" ht="15.75">
      <c r="M54" s="142"/>
    </row>
    <row r="55" ht="15.75">
      <c r="M55" s="142"/>
    </row>
    <row r="56" ht="15.75">
      <c r="M56" s="142"/>
    </row>
    <row r="57" ht="15.75">
      <c r="M57" s="142"/>
    </row>
    <row r="58" ht="15.75">
      <c r="M58" s="142"/>
    </row>
    <row r="59" ht="15.75">
      <c r="M59" s="142"/>
    </row>
    <row r="60" ht="15.75">
      <c r="M60" s="142"/>
    </row>
    <row r="61" ht="15.75">
      <c r="M61" s="142"/>
    </row>
    <row r="62" ht="15.75">
      <c r="M62" s="142"/>
    </row>
    <row r="63" ht="15.75">
      <c r="M63" s="142"/>
    </row>
    <row r="64" ht="15.75">
      <c r="M64" s="142"/>
    </row>
    <row r="65" s="123" customFormat="1" ht="15.75">
      <c r="M65" s="142"/>
    </row>
    <row r="66" s="123" customFormat="1" ht="15.75">
      <c r="M66" s="142"/>
    </row>
    <row r="67" s="123" customFormat="1" ht="15.75">
      <c r="M67" s="142"/>
    </row>
    <row r="68" s="123" customFormat="1" ht="15.75">
      <c r="M68" s="142"/>
    </row>
    <row r="69" s="123" customFormat="1" ht="15.75">
      <c r="M69" s="142"/>
    </row>
    <row r="70" s="123" customFormat="1" ht="15.75">
      <c r="M70" s="142"/>
    </row>
    <row r="71" s="123" customFormat="1" ht="15.75">
      <c r="M71" s="142"/>
    </row>
    <row r="72" s="123" customFormat="1" ht="15.75">
      <c r="M72" s="142"/>
    </row>
    <row r="73" s="123" customFormat="1" ht="15.75">
      <c r="M73" s="142"/>
    </row>
    <row r="74" s="123" customFormat="1" ht="15.75">
      <c r="M74" s="142"/>
    </row>
    <row r="75" s="123" customFormat="1" ht="15.75">
      <c r="M75" s="142"/>
    </row>
    <row r="76" s="123" customFormat="1" ht="15.75">
      <c r="M76" s="142"/>
    </row>
    <row r="77" s="123" customFormat="1" ht="15.75">
      <c r="M77" s="142"/>
    </row>
    <row r="78" s="123" customFormat="1" ht="15.75">
      <c r="M78" s="142"/>
    </row>
    <row r="79" s="123" customFormat="1" ht="15.75">
      <c r="M79" s="142"/>
    </row>
    <row r="80" s="123" customFormat="1" ht="15.75">
      <c r="M80" s="142"/>
    </row>
    <row r="81" s="123" customFormat="1" ht="15.75">
      <c r="M81" s="142"/>
    </row>
    <row r="82" s="123" customFormat="1" ht="15.75">
      <c r="M82" s="142"/>
    </row>
    <row r="83" s="123" customFormat="1" ht="15.75">
      <c r="M83" s="142"/>
    </row>
    <row r="84" s="123" customFormat="1" ht="15.75">
      <c r="M84" s="142"/>
    </row>
    <row r="85" s="123" customFormat="1" ht="15.75">
      <c r="M85" s="142"/>
    </row>
    <row r="86" s="123" customFormat="1" ht="15.75">
      <c r="M86" s="142"/>
    </row>
    <row r="87" s="123" customFormat="1" ht="15.75">
      <c r="M87" s="142"/>
    </row>
    <row r="88" s="123" customFormat="1" ht="15.75">
      <c r="M88" s="142"/>
    </row>
    <row r="89" s="123" customFormat="1" ht="15.75">
      <c r="M89" s="142"/>
    </row>
    <row r="90" s="123" customFormat="1" ht="15.75">
      <c r="M90" s="142"/>
    </row>
    <row r="91" s="123" customFormat="1" ht="15.75">
      <c r="M91" s="142"/>
    </row>
    <row r="92" s="123" customFormat="1" ht="15.75">
      <c r="M92" s="142"/>
    </row>
    <row r="93" s="123" customFormat="1" ht="15.75">
      <c r="M93" s="142"/>
    </row>
    <row r="94" s="123" customFormat="1" ht="15.75">
      <c r="M94" s="142"/>
    </row>
    <row r="95" s="123" customFormat="1" ht="15.75">
      <c r="M95" s="142"/>
    </row>
    <row r="96" s="123" customFormat="1" ht="15.75">
      <c r="M96" s="142"/>
    </row>
    <row r="97" s="123" customFormat="1" ht="15.75">
      <c r="M97" s="142"/>
    </row>
    <row r="98" s="123" customFormat="1" ht="15.75">
      <c r="M98" s="142"/>
    </row>
    <row r="99" s="123" customFormat="1" ht="15.75">
      <c r="M99" s="142"/>
    </row>
    <row r="100" s="123" customFormat="1" ht="15.75">
      <c r="M100" s="142"/>
    </row>
    <row r="101" s="123" customFormat="1" ht="15.75">
      <c r="M101" s="142"/>
    </row>
    <row r="102" s="123" customFormat="1" ht="15.75">
      <c r="M102" s="142"/>
    </row>
    <row r="103" s="123" customFormat="1" ht="15.75">
      <c r="M103" s="142"/>
    </row>
    <row r="104" s="123" customFormat="1" ht="15.75">
      <c r="M104" s="142"/>
    </row>
    <row r="105" s="123" customFormat="1" ht="15.75">
      <c r="M105" s="142"/>
    </row>
    <row r="106" s="123" customFormat="1" ht="15.75">
      <c r="M106" s="142"/>
    </row>
    <row r="107" s="123" customFormat="1" ht="15.75">
      <c r="M107" s="142"/>
    </row>
    <row r="108" s="123" customFormat="1" ht="15.75">
      <c r="M108" s="142"/>
    </row>
    <row r="109" s="123" customFormat="1" ht="15.75">
      <c r="M109" s="142"/>
    </row>
    <row r="110" s="123" customFormat="1" ht="15.75">
      <c r="M110" s="142"/>
    </row>
    <row r="111" s="123" customFormat="1" ht="15.75">
      <c r="M111" s="142"/>
    </row>
    <row r="112" s="123" customFormat="1" ht="15.75">
      <c r="M112" s="142"/>
    </row>
    <row r="113" s="123" customFormat="1" ht="15.75">
      <c r="M113" s="142"/>
    </row>
    <row r="114" s="123" customFormat="1" ht="15.75">
      <c r="M114" s="142"/>
    </row>
    <row r="115" s="123" customFormat="1" ht="15.75">
      <c r="M115" s="142"/>
    </row>
    <row r="116" s="123" customFormat="1" ht="15.75">
      <c r="M116" s="142"/>
    </row>
    <row r="117" s="123" customFormat="1" ht="15.75">
      <c r="M117" s="142"/>
    </row>
    <row r="118" s="123" customFormat="1" ht="15.75">
      <c r="M118" s="142"/>
    </row>
    <row r="119" s="123" customFormat="1" ht="15.75">
      <c r="M119" s="142"/>
    </row>
    <row r="120" s="123" customFormat="1" ht="15.75">
      <c r="M120" s="142"/>
    </row>
    <row r="121" s="123" customFormat="1" ht="15.75">
      <c r="M121" s="142"/>
    </row>
    <row r="122" s="123" customFormat="1" ht="15.75">
      <c r="M122" s="142"/>
    </row>
    <row r="123" s="123" customFormat="1" ht="15.75">
      <c r="M123" s="142"/>
    </row>
    <row r="124" s="123" customFormat="1" ht="15.75">
      <c r="M124" s="142"/>
    </row>
    <row r="125" s="123" customFormat="1" ht="15.75">
      <c r="M125" s="142"/>
    </row>
    <row r="126" s="123" customFormat="1" ht="15.75">
      <c r="M126" s="142"/>
    </row>
    <row r="127" s="123" customFormat="1" ht="15.75">
      <c r="M127" s="142"/>
    </row>
    <row r="128" s="123" customFormat="1" ht="15.75">
      <c r="M128" s="142"/>
    </row>
    <row r="129" s="123" customFormat="1" ht="15.75">
      <c r="M129" s="142"/>
    </row>
    <row r="130" s="123" customFormat="1" ht="15.75">
      <c r="M130" s="142"/>
    </row>
    <row r="131" s="123" customFormat="1" ht="15.75">
      <c r="M131" s="142"/>
    </row>
    <row r="132" s="123" customFormat="1" ht="15.75">
      <c r="M132" s="142"/>
    </row>
    <row r="133" s="123" customFormat="1" ht="15.75">
      <c r="M133" s="142"/>
    </row>
    <row r="134" s="123" customFormat="1" ht="15.75">
      <c r="M134" s="142"/>
    </row>
    <row r="135" s="123" customFormat="1" ht="15.75">
      <c r="M135" s="142"/>
    </row>
    <row r="136" s="123" customFormat="1" ht="15.75">
      <c r="M136" s="142"/>
    </row>
    <row r="137" s="123" customFormat="1" ht="15.75">
      <c r="M137" s="142"/>
    </row>
    <row r="138" s="123" customFormat="1" ht="15.75">
      <c r="M138" s="142"/>
    </row>
    <row r="139" s="123" customFormat="1" ht="15.75">
      <c r="M139" s="142"/>
    </row>
    <row r="140" s="123" customFormat="1" ht="15.75">
      <c r="M140" s="142"/>
    </row>
    <row r="141" s="123" customFormat="1" ht="15.75">
      <c r="M141" s="142"/>
    </row>
    <row r="142" s="123" customFormat="1" ht="15.75">
      <c r="M142" s="142"/>
    </row>
    <row r="143" s="123" customFormat="1" ht="15.75">
      <c r="M143" s="142"/>
    </row>
    <row r="144" s="123" customFormat="1" ht="15.75">
      <c r="M144" s="142"/>
    </row>
    <row r="145" s="123" customFormat="1" ht="15.75">
      <c r="M145" s="142"/>
    </row>
    <row r="146" s="123" customFormat="1" ht="15.75">
      <c r="M146" s="142"/>
    </row>
    <row r="147" s="123" customFormat="1" ht="15.75">
      <c r="M147" s="142"/>
    </row>
    <row r="148" s="123" customFormat="1" ht="15.75">
      <c r="M148" s="142"/>
    </row>
    <row r="149" s="123" customFormat="1" ht="15.75">
      <c r="M149" s="142"/>
    </row>
    <row r="150" s="123" customFormat="1" ht="15.75">
      <c r="M150" s="142"/>
    </row>
    <row r="151" s="123" customFormat="1" ht="15.75">
      <c r="M151" s="142"/>
    </row>
    <row r="152" s="123" customFormat="1" ht="15.75">
      <c r="M152" s="142"/>
    </row>
    <row r="153" s="123" customFormat="1" ht="15.75">
      <c r="M153" s="142"/>
    </row>
    <row r="154" s="123" customFormat="1" ht="15.75">
      <c r="M154" s="142"/>
    </row>
    <row r="155" s="123" customFormat="1" ht="15.75">
      <c r="M155" s="142"/>
    </row>
    <row r="156" s="123" customFormat="1" ht="15.75">
      <c r="M156" s="142"/>
    </row>
    <row r="157" s="123" customFormat="1" ht="15.75">
      <c r="M157" s="142"/>
    </row>
    <row r="158" s="123" customFormat="1" ht="15.75">
      <c r="M158" s="142"/>
    </row>
    <row r="159" s="123" customFormat="1" ht="15.75">
      <c r="M159" s="142"/>
    </row>
    <row r="160" s="123" customFormat="1" ht="15.75">
      <c r="M160" s="142"/>
    </row>
    <row r="161" s="123" customFormat="1" ht="15.75">
      <c r="M161" s="142"/>
    </row>
    <row r="162" s="123" customFormat="1" ht="15.75">
      <c r="M162" s="142"/>
    </row>
    <row r="163" s="123" customFormat="1" ht="15.75">
      <c r="M163" s="142"/>
    </row>
    <row r="164" s="123" customFormat="1" ht="15.75">
      <c r="M164" s="142"/>
    </row>
    <row r="165" s="123" customFormat="1" ht="15.75">
      <c r="M165" s="142"/>
    </row>
    <row r="166" s="123" customFormat="1" ht="15.75">
      <c r="M166" s="142"/>
    </row>
    <row r="167" s="123" customFormat="1" ht="15.75">
      <c r="M167" s="142"/>
    </row>
    <row r="168" s="123" customFormat="1" ht="15.75">
      <c r="M168" s="142"/>
    </row>
    <row r="169" s="123" customFormat="1" ht="15.75">
      <c r="M169" s="142"/>
    </row>
    <row r="170" s="123" customFormat="1" ht="15.75">
      <c r="M170" s="142"/>
    </row>
    <row r="171" s="123" customFormat="1" ht="15.75">
      <c r="M171" s="142"/>
    </row>
    <row r="172" s="123" customFormat="1" ht="15.75">
      <c r="M172" s="142"/>
    </row>
    <row r="173" s="123" customFormat="1" ht="15.75">
      <c r="M173" s="142"/>
    </row>
    <row r="174" s="123" customFormat="1" ht="15.75">
      <c r="M174" s="142"/>
    </row>
    <row r="175" s="123" customFormat="1" ht="15.75">
      <c r="M175" s="142"/>
    </row>
    <row r="176" s="123" customFormat="1" ht="15.75">
      <c r="M176" s="142"/>
    </row>
    <row r="177" s="123" customFormat="1" ht="15.75">
      <c r="M177" s="142"/>
    </row>
    <row r="178" s="123" customFormat="1" ht="15.75">
      <c r="M178" s="142"/>
    </row>
    <row r="179" s="123" customFormat="1" ht="15.75">
      <c r="M179" s="142"/>
    </row>
    <row r="180" s="123" customFormat="1" ht="15.75">
      <c r="M180" s="142"/>
    </row>
    <row r="181" s="123" customFormat="1" ht="15.75">
      <c r="M181" s="142"/>
    </row>
    <row r="182" s="123" customFormat="1" ht="15.75">
      <c r="M182" s="142"/>
    </row>
    <row r="183" s="123" customFormat="1" ht="15.75">
      <c r="M183" s="142"/>
    </row>
    <row r="184" s="123" customFormat="1" ht="15.75">
      <c r="M184" s="142"/>
    </row>
    <row r="185" s="123" customFormat="1" ht="15.75">
      <c r="M185" s="142"/>
    </row>
    <row r="186" s="123" customFormat="1" ht="15.75">
      <c r="M186" s="142"/>
    </row>
    <row r="187" s="123" customFormat="1" ht="15.75">
      <c r="M187" s="142"/>
    </row>
    <row r="188" s="123" customFormat="1" ht="15.75">
      <c r="M188" s="142"/>
    </row>
    <row r="189" s="123" customFormat="1" ht="15.75">
      <c r="M189" s="142"/>
    </row>
    <row r="190" s="123" customFormat="1" ht="15.75">
      <c r="M190" s="142"/>
    </row>
    <row r="191" s="123" customFormat="1" ht="15.75">
      <c r="M191" s="142"/>
    </row>
    <row r="192" s="123" customFormat="1" ht="15.75">
      <c r="M192" s="142"/>
    </row>
    <row r="193" s="123" customFormat="1" ht="15.75">
      <c r="M193" s="142"/>
    </row>
    <row r="194" s="123" customFormat="1" ht="15.75">
      <c r="M194" s="142"/>
    </row>
    <row r="195" s="123" customFormat="1" ht="15.75">
      <c r="M195" s="142"/>
    </row>
    <row r="196" s="123" customFormat="1" ht="15.75">
      <c r="M196" s="142"/>
    </row>
    <row r="197" s="123" customFormat="1" ht="15.75">
      <c r="M197" s="142"/>
    </row>
    <row r="198" s="123" customFormat="1" ht="15.75">
      <c r="M198" s="142"/>
    </row>
    <row r="199" s="123" customFormat="1" ht="15.75">
      <c r="M199" s="142"/>
    </row>
    <row r="200" s="123" customFormat="1" ht="15.75">
      <c r="M200" s="142"/>
    </row>
    <row r="201" s="123" customFormat="1" ht="15.75">
      <c r="M201" s="142"/>
    </row>
    <row r="202" s="123" customFormat="1" ht="15.75">
      <c r="M202" s="142"/>
    </row>
    <row r="203" s="123" customFormat="1" ht="15.75">
      <c r="M203" s="142"/>
    </row>
    <row r="204" s="123" customFormat="1" ht="15.75">
      <c r="M204" s="142"/>
    </row>
    <row r="205" s="123" customFormat="1" ht="15.75">
      <c r="M205" s="142"/>
    </row>
    <row r="206" s="123" customFormat="1" ht="15.75">
      <c r="M206" s="142"/>
    </row>
    <row r="207" s="123" customFormat="1" ht="15.75">
      <c r="M207" s="142"/>
    </row>
    <row r="208" s="123" customFormat="1" ht="15.75">
      <c r="M208" s="142"/>
    </row>
    <row r="209" s="123" customFormat="1" ht="15.75">
      <c r="M209" s="142"/>
    </row>
    <row r="210" s="123" customFormat="1" ht="15.75">
      <c r="M210" s="142"/>
    </row>
    <row r="211" s="123" customFormat="1" ht="15.75">
      <c r="M211" s="142"/>
    </row>
    <row r="212" s="123" customFormat="1" ht="15.75">
      <c r="M212" s="142"/>
    </row>
    <row r="213" s="123" customFormat="1" ht="15.75">
      <c r="M213" s="142"/>
    </row>
    <row r="214" s="123" customFormat="1" ht="15.75">
      <c r="M214" s="142"/>
    </row>
    <row r="215" s="123" customFormat="1" ht="15.75">
      <c r="M215" s="142"/>
    </row>
    <row r="216" s="123" customFormat="1" ht="15.75">
      <c r="M216" s="142"/>
    </row>
    <row r="217" s="123" customFormat="1" ht="15.75">
      <c r="M217" s="142"/>
    </row>
    <row r="218" s="123" customFormat="1" ht="15.75">
      <c r="M218" s="142"/>
    </row>
    <row r="219" s="123" customFormat="1" ht="15.75">
      <c r="M219" s="142"/>
    </row>
    <row r="220" s="123" customFormat="1" ht="15.75">
      <c r="M220" s="142"/>
    </row>
    <row r="221" s="123" customFormat="1" ht="15.75">
      <c r="M221" s="142"/>
    </row>
    <row r="222" s="123" customFormat="1" ht="15.75">
      <c r="M222" s="142"/>
    </row>
    <row r="223" s="123" customFormat="1" ht="15.75">
      <c r="M223" s="142"/>
    </row>
    <row r="224" s="123" customFormat="1" ht="15.75">
      <c r="M224" s="142"/>
    </row>
    <row r="225" s="123" customFormat="1" ht="15.75">
      <c r="M225" s="142"/>
    </row>
    <row r="226" s="123" customFormat="1" ht="15.75">
      <c r="M226" s="142"/>
    </row>
    <row r="227" s="123" customFormat="1" ht="15.75">
      <c r="M227" s="142"/>
    </row>
    <row r="228" s="123" customFormat="1" ht="15.75">
      <c r="M228" s="142"/>
    </row>
    <row r="229" s="123" customFormat="1" ht="15.75">
      <c r="M229" s="142"/>
    </row>
    <row r="230" s="123" customFormat="1" ht="15.75">
      <c r="M230" s="142"/>
    </row>
    <row r="231" s="123" customFormat="1" ht="15.75">
      <c r="M231" s="142"/>
    </row>
    <row r="232" s="123" customFormat="1" ht="15.75">
      <c r="M232" s="142"/>
    </row>
    <row r="233" s="123" customFormat="1" ht="15.75">
      <c r="M233" s="142"/>
    </row>
    <row r="234" s="123" customFormat="1" ht="15.75">
      <c r="M234" s="142"/>
    </row>
    <row r="235" s="123" customFormat="1" ht="15.75">
      <c r="M235" s="142"/>
    </row>
    <row r="236" s="123" customFormat="1" ht="15.75">
      <c r="M236" s="142"/>
    </row>
    <row r="237" s="123" customFormat="1" ht="15.75">
      <c r="M237" s="142"/>
    </row>
    <row r="238" s="123" customFormat="1" ht="15.75">
      <c r="M238" s="142"/>
    </row>
    <row r="239" s="123" customFormat="1" ht="15.75">
      <c r="M239" s="142"/>
    </row>
    <row r="240" s="123" customFormat="1" ht="15.75">
      <c r="M240" s="142"/>
    </row>
    <row r="241" s="123" customFormat="1" ht="15.75">
      <c r="M241" s="142"/>
    </row>
    <row r="242" s="123" customFormat="1" ht="15.75">
      <c r="M242" s="142"/>
    </row>
    <row r="243" s="123" customFormat="1" ht="15.75">
      <c r="M243" s="142"/>
    </row>
    <row r="244" s="123" customFormat="1" ht="15.75">
      <c r="M244" s="142"/>
    </row>
    <row r="245" s="123" customFormat="1" ht="15.75">
      <c r="M245" s="142"/>
    </row>
    <row r="246" s="123" customFormat="1" ht="15.75">
      <c r="M246" s="142"/>
    </row>
    <row r="247" s="123" customFormat="1" ht="15.75">
      <c r="M247" s="142"/>
    </row>
    <row r="248" s="123" customFormat="1" ht="15.75">
      <c r="M248" s="142"/>
    </row>
    <row r="249" s="123" customFormat="1" ht="15.75">
      <c r="M249" s="142"/>
    </row>
    <row r="250" s="123" customFormat="1" ht="15.75">
      <c r="M250" s="142"/>
    </row>
    <row r="251" s="123" customFormat="1" ht="15.75">
      <c r="M251" s="142"/>
    </row>
    <row r="252" s="123" customFormat="1" ht="15.75">
      <c r="M252" s="142"/>
    </row>
    <row r="253" s="123" customFormat="1" ht="15.75">
      <c r="M253" s="142"/>
    </row>
    <row r="254" s="123" customFormat="1" ht="15.75">
      <c r="M254" s="142"/>
    </row>
    <row r="255" s="123" customFormat="1" ht="15.75">
      <c r="M255" s="142"/>
    </row>
    <row r="256" s="123" customFormat="1" ht="15.75">
      <c r="M256" s="142"/>
    </row>
    <row r="257" s="123" customFormat="1" ht="15.75">
      <c r="M257" s="142"/>
    </row>
    <row r="258" s="123" customFormat="1" ht="15.75">
      <c r="M258" s="142"/>
    </row>
    <row r="259" s="123" customFormat="1" ht="15.75">
      <c r="M259" s="142"/>
    </row>
    <row r="260" s="123" customFormat="1" ht="15.75">
      <c r="M260" s="142"/>
    </row>
    <row r="261" s="123" customFormat="1" ht="15.75">
      <c r="M261" s="142"/>
    </row>
    <row r="262" s="123" customFormat="1" ht="15.75">
      <c r="M262" s="142"/>
    </row>
    <row r="263" s="123" customFormat="1" ht="15.75">
      <c r="M263" s="142"/>
    </row>
    <row r="264" s="123" customFormat="1" ht="15.75">
      <c r="M264" s="142"/>
    </row>
    <row r="265" s="123" customFormat="1" ht="15.75">
      <c r="M265" s="142"/>
    </row>
    <row r="266" s="123" customFormat="1" ht="15.75">
      <c r="M266" s="142"/>
    </row>
    <row r="267" s="123" customFormat="1" ht="15.75">
      <c r="M267" s="142"/>
    </row>
    <row r="268" s="123" customFormat="1" ht="15.75">
      <c r="M268" s="142"/>
    </row>
    <row r="269" s="123" customFormat="1" ht="15.75">
      <c r="M269" s="142"/>
    </row>
    <row r="270" s="123" customFormat="1" ht="15.75">
      <c r="M270" s="142"/>
    </row>
    <row r="271" s="123" customFormat="1" ht="15.75">
      <c r="M271" s="142"/>
    </row>
    <row r="272" s="123" customFormat="1" ht="15.75">
      <c r="M272" s="142"/>
    </row>
    <row r="273" s="123" customFormat="1" ht="15.75">
      <c r="M273" s="142"/>
    </row>
    <row r="274" s="123" customFormat="1" ht="15.75">
      <c r="M274" s="142"/>
    </row>
    <row r="275" s="123" customFormat="1" ht="15.75">
      <c r="M275" s="142"/>
    </row>
    <row r="276" s="123" customFormat="1" ht="15.75">
      <c r="M276" s="142"/>
    </row>
    <row r="277" s="123" customFormat="1" ht="15.75">
      <c r="M277" s="142"/>
    </row>
    <row r="278" s="123" customFormat="1" ht="15.75">
      <c r="M278" s="142"/>
    </row>
    <row r="279" s="123" customFormat="1" ht="15.75">
      <c r="M279" s="142"/>
    </row>
    <row r="280" s="123" customFormat="1" ht="15.75">
      <c r="M280" s="142"/>
    </row>
    <row r="281" s="123" customFormat="1" ht="15.75">
      <c r="M281" s="142"/>
    </row>
    <row r="282" s="123" customFormat="1" ht="15.75">
      <c r="M282" s="142"/>
    </row>
    <row r="283" s="123" customFormat="1" ht="15.75">
      <c r="M283" s="142"/>
    </row>
    <row r="284" s="123" customFormat="1" ht="15.75">
      <c r="M284" s="142"/>
    </row>
    <row r="285" s="123" customFormat="1" ht="15.75">
      <c r="M285" s="142"/>
    </row>
    <row r="286" s="123" customFormat="1" ht="15.75">
      <c r="M286" s="142"/>
    </row>
    <row r="287" s="123" customFormat="1" ht="15.75">
      <c r="M287" s="142"/>
    </row>
    <row r="288" s="123" customFormat="1" ht="15.75">
      <c r="M288" s="142"/>
    </row>
    <row r="289" s="123" customFormat="1" ht="15.75">
      <c r="M289" s="142"/>
    </row>
    <row r="290" s="123" customFormat="1" ht="15.75">
      <c r="M290" s="142"/>
    </row>
    <row r="291" s="123" customFormat="1" ht="15.75">
      <c r="M291" s="142"/>
    </row>
    <row r="292" s="123" customFormat="1" ht="15.75">
      <c r="M292" s="142"/>
    </row>
    <row r="293" s="123" customFormat="1" ht="15.75">
      <c r="M293" s="142"/>
    </row>
    <row r="294" s="123" customFormat="1" ht="15.75">
      <c r="M294" s="142"/>
    </row>
    <row r="295" s="123" customFormat="1" ht="15.75">
      <c r="M295" s="142"/>
    </row>
    <row r="296" s="123" customFormat="1" ht="15.75">
      <c r="M296" s="142"/>
    </row>
    <row r="297" s="123" customFormat="1" ht="15.75">
      <c r="M297" s="142"/>
    </row>
    <row r="298" s="123" customFormat="1" ht="15.75">
      <c r="M298" s="142"/>
    </row>
    <row r="299" s="123" customFormat="1" ht="15.75">
      <c r="M299" s="142"/>
    </row>
    <row r="300" s="123" customFormat="1" ht="15.75">
      <c r="M300" s="142"/>
    </row>
    <row r="301" s="123" customFormat="1" ht="15.75">
      <c r="M301" s="142"/>
    </row>
    <row r="302" s="123" customFormat="1" ht="15.75">
      <c r="M302" s="142"/>
    </row>
    <row r="303" s="123" customFormat="1" ht="15.75">
      <c r="M303" s="142"/>
    </row>
    <row r="304" s="123" customFormat="1" ht="15.75">
      <c r="M304" s="142"/>
    </row>
    <row r="305" s="123" customFormat="1" ht="15.75">
      <c r="M305" s="142"/>
    </row>
    <row r="306" s="123" customFormat="1" ht="15.75">
      <c r="M306" s="142"/>
    </row>
    <row r="307" s="123" customFormat="1" ht="15.75">
      <c r="M307" s="142"/>
    </row>
    <row r="308" s="123" customFormat="1" ht="15.75">
      <c r="M308" s="142"/>
    </row>
    <row r="309" s="123" customFormat="1" ht="15.75">
      <c r="M309" s="142"/>
    </row>
    <row r="310" s="123" customFormat="1" ht="15.75">
      <c r="M310" s="142"/>
    </row>
    <row r="311" s="123" customFormat="1" ht="15.75">
      <c r="M311" s="142"/>
    </row>
    <row r="312" s="123" customFormat="1" ht="15.75">
      <c r="M312" s="142"/>
    </row>
    <row r="313" s="123" customFormat="1" ht="15.75">
      <c r="M313" s="142"/>
    </row>
    <row r="314" s="123" customFormat="1" ht="15.75">
      <c r="M314" s="142"/>
    </row>
    <row r="315" s="123" customFormat="1" ht="15.75">
      <c r="M315" s="142"/>
    </row>
    <row r="316" s="123" customFormat="1" ht="15.75">
      <c r="M316" s="142"/>
    </row>
    <row r="317" s="123" customFormat="1" ht="15.75">
      <c r="M317" s="142"/>
    </row>
    <row r="318" s="123" customFormat="1" ht="15.75">
      <c r="M318" s="142"/>
    </row>
    <row r="319" s="123" customFormat="1" ht="15.75">
      <c r="M319" s="142"/>
    </row>
    <row r="320" s="123" customFormat="1" ht="15.75">
      <c r="M320" s="142"/>
    </row>
    <row r="321" s="123" customFormat="1" ht="15.75">
      <c r="M321" s="142"/>
    </row>
    <row r="322" s="123" customFormat="1" ht="15.75">
      <c r="M322" s="142"/>
    </row>
    <row r="323" s="123" customFormat="1" ht="15.75">
      <c r="M323" s="142"/>
    </row>
    <row r="324" s="123" customFormat="1" ht="15.75">
      <c r="M324" s="142"/>
    </row>
    <row r="325" s="123" customFormat="1" ht="15.75">
      <c r="M325" s="142"/>
    </row>
    <row r="326" s="123" customFormat="1" ht="15.75">
      <c r="M326" s="142"/>
    </row>
    <row r="327" s="123" customFormat="1" ht="15.75">
      <c r="M327" s="142"/>
    </row>
    <row r="328" s="123" customFormat="1" ht="15.75">
      <c r="M328" s="142"/>
    </row>
    <row r="329" s="123" customFormat="1" ht="15.75">
      <c r="M329" s="142"/>
    </row>
    <row r="330" s="123" customFormat="1" ht="15.75">
      <c r="M330" s="142"/>
    </row>
    <row r="331" s="123" customFormat="1" ht="15.75">
      <c r="M331" s="142"/>
    </row>
    <row r="332" s="123" customFormat="1" ht="15.75">
      <c r="M332" s="142"/>
    </row>
    <row r="333" s="123" customFormat="1" ht="15.75">
      <c r="M333" s="142"/>
    </row>
    <row r="334" s="123" customFormat="1" ht="15.75">
      <c r="M334" s="142"/>
    </row>
    <row r="335" s="123" customFormat="1" ht="15.75">
      <c r="M335" s="142"/>
    </row>
    <row r="336" s="123" customFormat="1" ht="15.75">
      <c r="M336" s="142"/>
    </row>
    <row r="337" s="123" customFormat="1" ht="15.75">
      <c r="M337" s="142"/>
    </row>
    <row r="338" s="123" customFormat="1" ht="15.75">
      <c r="M338" s="142"/>
    </row>
    <row r="339" s="123" customFormat="1" ht="15.75">
      <c r="M339" s="142"/>
    </row>
    <row r="340" s="123" customFormat="1" ht="15.75">
      <c r="M340" s="142"/>
    </row>
    <row r="341" s="123" customFormat="1" ht="15.75">
      <c r="M341" s="142"/>
    </row>
    <row r="342" s="123" customFormat="1" ht="15.75">
      <c r="M342" s="142"/>
    </row>
    <row r="343" s="123" customFormat="1" ht="15.75">
      <c r="M343" s="142"/>
    </row>
    <row r="344" s="123" customFormat="1" ht="15.75">
      <c r="M344" s="142"/>
    </row>
    <row r="345" s="123" customFormat="1" ht="15.75">
      <c r="M345" s="142"/>
    </row>
    <row r="346" s="123" customFormat="1" ht="15.75">
      <c r="M346" s="142"/>
    </row>
    <row r="347" s="123" customFormat="1" ht="15.75">
      <c r="M347" s="142"/>
    </row>
    <row r="348" s="123" customFormat="1" ht="15.75">
      <c r="M348" s="142"/>
    </row>
    <row r="349" s="123" customFormat="1" ht="15.75">
      <c r="M349" s="142"/>
    </row>
    <row r="350" s="123" customFormat="1" ht="15.75">
      <c r="M350" s="142"/>
    </row>
    <row r="351" s="123" customFormat="1" ht="15.75">
      <c r="M351" s="142"/>
    </row>
    <row r="352" s="123" customFormat="1" ht="15.75">
      <c r="M352" s="142"/>
    </row>
    <row r="353" s="123" customFormat="1" ht="15.75">
      <c r="M353" s="142"/>
    </row>
    <row r="354" s="123" customFormat="1" ht="15.75">
      <c r="M354" s="142"/>
    </row>
    <row r="355" s="123" customFormat="1" ht="15.75">
      <c r="M355" s="142"/>
    </row>
    <row r="356" s="123" customFormat="1" ht="15.75">
      <c r="M356" s="142"/>
    </row>
    <row r="357" s="123" customFormat="1" ht="15.75">
      <c r="M357" s="142"/>
    </row>
    <row r="358" s="123" customFormat="1" ht="15.75">
      <c r="M358" s="142"/>
    </row>
    <row r="359" s="123" customFormat="1" ht="15.75">
      <c r="M359" s="142"/>
    </row>
    <row r="360" s="123" customFormat="1" ht="15.75">
      <c r="M360" s="142"/>
    </row>
    <row r="361" s="123" customFormat="1" ht="15.75">
      <c r="M361" s="142"/>
    </row>
    <row r="362" s="123" customFormat="1" ht="15.75">
      <c r="M362" s="142"/>
    </row>
    <row r="363" s="123" customFormat="1" ht="15.75">
      <c r="M363" s="142"/>
    </row>
    <row r="364" s="123" customFormat="1" ht="15.75">
      <c r="M364" s="142"/>
    </row>
    <row r="365" s="123" customFormat="1" ht="15.75">
      <c r="M365" s="142"/>
    </row>
    <row r="366" s="123" customFormat="1" ht="15.75">
      <c r="M366" s="142"/>
    </row>
    <row r="367" s="123" customFormat="1" ht="15.75">
      <c r="M367" s="142"/>
    </row>
    <row r="368" s="123" customFormat="1" ht="15.75">
      <c r="M368" s="142"/>
    </row>
    <row r="369" s="123" customFormat="1" ht="15.75">
      <c r="M369" s="142"/>
    </row>
    <row r="370" s="123" customFormat="1" ht="15.75">
      <c r="M370" s="142"/>
    </row>
    <row r="371" s="123" customFormat="1" ht="15.75">
      <c r="M371" s="142"/>
    </row>
    <row r="372" s="123" customFormat="1" ht="15.75">
      <c r="M372" s="142"/>
    </row>
    <row r="373" s="123" customFormat="1" ht="15.75">
      <c r="M373" s="142"/>
    </row>
    <row r="374" s="123" customFormat="1" ht="15.75">
      <c r="M374" s="142"/>
    </row>
    <row r="375" s="123" customFormat="1" ht="15.75">
      <c r="M375" s="142"/>
    </row>
    <row r="376" s="123" customFormat="1" ht="15.75">
      <c r="M376" s="142"/>
    </row>
    <row r="377" s="123" customFormat="1" ht="15.75">
      <c r="M377" s="142"/>
    </row>
    <row r="378" s="123" customFormat="1" ht="15.75">
      <c r="M378" s="142"/>
    </row>
    <row r="379" s="123" customFormat="1" ht="15.75">
      <c r="M379" s="142"/>
    </row>
    <row r="380" s="123" customFormat="1" ht="15.75">
      <c r="M380" s="142"/>
    </row>
    <row r="381" s="123" customFormat="1" ht="15.75">
      <c r="M381" s="142"/>
    </row>
    <row r="382" s="123" customFormat="1" ht="15.75">
      <c r="M382" s="142"/>
    </row>
    <row r="383" s="123" customFormat="1" ht="15.75">
      <c r="M383" s="142"/>
    </row>
    <row r="384" s="123" customFormat="1" ht="15.75">
      <c r="M384" s="142"/>
    </row>
    <row r="385" s="123" customFormat="1" ht="15.75">
      <c r="M385" s="142"/>
    </row>
    <row r="386" s="123" customFormat="1" ht="15.75">
      <c r="M386" s="142"/>
    </row>
    <row r="387" s="123" customFormat="1" ht="15.75">
      <c r="M387" s="142"/>
    </row>
    <row r="388" s="123" customFormat="1" ht="15.75">
      <c r="M388" s="142"/>
    </row>
    <row r="389" s="123" customFormat="1" ht="15.75">
      <c r="M389" s="142"/>
    </row>
    <row r="390" s="123" customFormat="1" ht="15.75">
      <c r="M390" s="142"/>
    </row>
    <row r="391" s="123" customFormat="1" ht="15.75">
      <c r="M391" s="142"/>
    </row>
    <row r="392" s="123" customFormat="1" ht="15.75">
      <c r="M392" s="142"/>
    </row>
    <row r="393" s="123" customFormat="1" ht="15.75">
      <c r="M393" s="142"/>
    </row>
    <row r="394" s="123" customFormat="1" ht="15.75">
      <c r="M394" s="142"/>
    </row>
    <row r="395" s="123" customFormat="1" ht="15.75">
      <c r="M395" s="142"/>
    </row>
    <row r="396" s="123" customFormat="1" ht="15.75">
      <c r="M396" s="142"/>
    </row>
    <row r="397" s="123" customFormat="1" ht="15.75">
      <c r="M397" s="142"/>
    </row>
    <row r="398" s="123" customFormat="1" ht="15.75">
      <c r="M398" s="142"/>
    </row>
    <row r="399" s="123" customFormat="1" ht="15.75">
      <c r="M399" s="142"/>
    </row>
    <row r="400" s="123" customFormat="1" ht="15.75">
      <c r="M400" s="142"/>
    </row>
    <row r="401" s="123" customFormat="1" ht="15.75">
      <c r="M401" s="142"/>
    </row>
    <row r="402" s="123" customFormat="1" ht="15.75">
      <c r="M402" s="142"/>
    </row>
    <row r="403" s="123" customFormat="1" ht="15.75">
      <c r="M403" s="142"/>
    </row>
    <row r="404" s="123" customFormat="1" ht="15.75">
      <c r="M404" s="142"/>
    </row>
    <row r="405" s="123" customFormat="1" ht="15.75">
      <c r="M405" s="142"/>
    </row>
    <row r="406" s="123" customFormat="1" ht="15.75">
      <c r="M406" s="142"/>
    </row>
    <row r="407" s="123" customFormat="1" ht="15.75">
      <c r="M407" s="142"/>
    </row>
    <row r="408" s="123" customFormat="1" ht="15.75">
      <c r="M408" s="142"/>
    </row>
    <row r="409" s="123" customFormat="1" ht="15.75">
      <c r="M409" s="142"/>
    </row>
    <row r="410" s="123" customFormat="1" ht="15.75">
      <c r="M410" s="142"/>
    </row>
    <row r="411" s="123" customFormat="1" ht="15.75">
      <c r="M411" s="142"/>
    </row>
    <row r="412" s="123" customFormat="1" ht="15.75">
      <c r="M412" s="142"/>
    </row>
    <row r="413" s="123" customFormat="1" ht="15.75">
      <c r="M413" s="142"/>
    </row>
    <row r="414" s="123" customFormat="1" ht="15.75">
      <c r="M414" s="142"/>
    </row>
    <row r="415" s="123" customFormat="1" ht="15.75">
      <c r="M415" s="142"/>
    </row>
    <row r="416" s="123" customFormat="1" ht="15.75">
      <c r="M416" s="142"/>
    </row>
    <row r="417" s="123" customFormat="1" ht="15.75">
      <c r="M417" s="142"/>
    </row>
    <row r="418" s="123" customFormat="1" ht="15.75">
      <c r="M418" s="142"/>
    </row>
    <row r="419" s="123" customFormat="1" ht="15.75">
      <c r="M419" s="142"/>
    </row>
    <row r="420" s="123" customFormat="1" ht="15.75">
      <c r="M420" s="142"/>
    </row>
    <row r="421" s="123" customFormat="1" ht="15.75">
      <c r="M421" s="142"/>
    </row>
    <row r="422" s="123" customFormat="1" ht="15.75">
      <c r="M422" s="142"/>
    </row>
    <row r="423" s="123" customFormat="1" ht="15.75">
      <c r="M423" s="142"/>
    </row>
    <row r="424" s="123" customFormat="1" ht="15.75">
      <c r="M424" s="142"/>
    </row>
    <row r="425" s="123" customFormat="1" ht="15.75">
      <c r="M425" s="142"/>
    </row>
    <row r="426" s="123" customFormat="1" ht="15.75">
      <c r="M426" s="142"/>
    </row>
    <row r="427" s="123" customFormat="1" ht="15.75">
      <c r="M427" s="142"/>
    </row>
    <row r="428" s="123" customFormat="1" ht="15.75">
      <c r="M428" s="142"/>
    </row>
    <row r="429" s="123" customFormat="1" ht="15.75">
      <c r="M429" s="142"/>
    </row>
    <row r="430" s="123" customFormat="1" ht="15.75">
      <c r="M430" s="142"/>
    </row>
    <row r="431" s="123" customFormat="1" ht="15.75">
      <c r="M431" s="142"/>
    </row>
    <row r="432" s="123" customFormat="1" ht="15.75">
      <c r="M432" s="142"/>
    </row>
    <row r="433" s="123" customFormat="1" ht="15.75">
      <c r="M433" s="142"/>
    </row>
    <row r="434" s="123" customFormat="1" ht="15.75">
      <c r="M434" s="142"/>
    </row>
    <row r="435" s="123" customFormat="1" ht="15.75">
      <c r="M435" s="142"/>
    </row>
    <row r="436" s="123" customFormat="1" ht="15.75">
      <c r="M436" s="142"/>
    </row>
    <row r="437" s="123" customFormat="1" ht="15.75">
      <c r="M437" s="142"/>
    </row>
    <row r="438" s="123" customFormat="1" ht="15.75">
      <c r="M438" s="142"/>
    </row>
    <row r="439" s="123" customFormat="1" ht="15.75">
      <c r="M439" s="142"/>
    </row>
    <row r="440" s="123" customFormat="1" ht="15.75">
      <c r="M440" s="142"/>
    </row>
    <row r="441" s="123" customFormat="1" ht="15.75">
      <c r="M441" s="142"/>
    </row>
    <row r="442" s="123" customFormat="1" ht="15.75">
      <c r="M442" s="142"/>
    </row>
    <row r="443" s="123" customFormat="1" ht="15.75">
      <c r="M443" s="142"/>
    </row>
    <row r="444" s="123" customFormat="1" ht="15.75">
      <c r="M444" s="142"/>
    </row>
    <row r="445" s="123" customFormat="1" ht="15.75">
      <c r="M445" s="142"/>
    </row>
    <row r="446" s="123" customFormat="1" ht="15.75">
      <c r="M446" s="142"/>
    </row>
    <row r="447" s="123" customFormat="1" ht="15.75">
      <c r="M447" s="142"/>
    </row>
    <row r="448" s="123" customFormat="1" ht="15.75">
      <c r="M448" s="142"/>
    </row>
    <row r="449" s="123" customFormat="1" ht="15.75">
      <c r="M449" s="142"/>
    </row>
    <row r="450" s="123" customFormat="1" ht="15.75">
      <c r="M450" s="142"/>
    </row>
    <row r="451" s="123" customFormat="1" ht="15.75">
      <c r="M451" s="142"/>
    </row>
    <row r="452" s="123" customFormat="1" ht="15.75">
      <c r="M452" s="142"/>
    </row>
    <row r="453" s="123" customFormat="1" ht="15.75">
      <c r="M453" s="142"/>
    </row>
    <row r="454" s="123" customFormat="1" ht="15.75">
      <c r="M454" s="142"/>
    </row>
    <row r="455" s="123" customFormat="1" ht="15.75">
      <c r="M455" s="142"/>
    </row>
    <row r="456" s="123" customFormat="1" ht="15.75">
      <c r="M456" s="142"/>
    </row>
    <row r="457" s="123" customFormat="1" ht="15.75">
      <c r="M457" s="142"/>
    </row>
    <row r="458" s="123" customFormat="1" ht="15.75">
      <c r="M458" s="142"/>
    </row>
    <row r="459" s="123" customFormat="1" ht="15.75">
      <c r="M459" s="142"/>
    </row>
    <row r="460" s="123" customFormat="1" ht="15.75">
      <c r="M460" s="142"/>
    </row>
    <row r="461" s="123" customFormat="1" ht="15.75">
      <c r="M461" s="142"/>
    </row>
    <row r="462" s="123" customFormat="1" ht="15.75">
      <c r="M462" s="142"/>
    </row>
    <row r="463" s="123" customFormat="1" ht="15.75">
      <c r="M463" s="142"/>
    </row>
    <row r="464" s="123" customFormat="1" ht="15.75">
      <c r="M464" s="142"/>
    </row>
    <row r="465" s="123" customFormat="1" ht="15.75">
      <c r="M465" s="142"/>
    </row>
    <row r="466" s="123" customFormat="1" ht="15.75">
      <c r="M466" s="142"/>
    </row>
    <row r="467" s="123" customFormat="1" ht="15.75">
      <c r="M467" s="142"/>
    </row>
    <row r="468" s="123" customFormat="1" ht="15.75">
      <c r="M468" s="142"/>
    </row>
    <row r="469" s="123" customFormat="1" ht="15.75">
      <c r="M469" s="142"/>
    </row>
    <row r="470" s="123" customFormat="1" ht="15.75">
      <c r="M470" s="142"/>
    </row>
    <row r="471" s="123" customFormat="1" ht="15.75">
      <c r="M471" s="142"/>
    </row>
    <row r="472" s="123" customFormat="1" ht="15.75">
      <c r="M472" s="142"/>
    </row>
    <row r="473" s="123" customFormat="1" ht="15.75">
      <c r="M473" s="142"/>
    </row>
    <row r="474" s="123" customFormat="1" ht="15.75">
      <c r="M474" s="142"/>
    </row>
    <row r="475" s="123" customFormat="1" ht="15.75">
      <c r="M475" s="142"/>
    </row>
    <row r="476" s="123" customFormat="1" ht="15.75">
      <c r="M476" s="142"/>
    </row>
    <row r="477" s="123" customFormat="1" ht="15.75">
      <c r="M477" s="142"/>
    </row>
    <row r="478" s="123" customFormat="1" ht="15.75">
      <c r="M478" s="142"/>
    </row>
    <row r="479" s="123" customFormat="1" ht="15.75">
      <c r="M479" s="142"/>
    </row>
    <row r="480" s="123" customFormat="1" ht="15.75">
      <c r="M480" s="142"/>
    </row>
    <row r="481" s="123" customFormat="1" ht="15.75">
      <c r="M481" s="142"/>
    </row>
    <row r="482" s="123" customFormat="1" ht="15.75">
      <c r="M482" s="142"/>
    </row>
    <row r="483" s="123" customFormat="1" ht="15.75">
      <c r="M483" s="142"/>
    </row>
    <row r="484" s="123" customFormat="1" ht="15.75">
      <c r="M484" s="142"/>
    </row>
    <row r="485" s="123" customFormat="1" ht="15.75">
      <c r="M485" s="142"/>
    </row>
    <row r="486" s="123" customFormat="1" ht="15.75">
      <c r="M486" s="142"/>
    </row>
    <row r="487" s="123" customFormat="1" ht="15.75">
      <c r="M487" s="142"/>
    </row>
    <row r="488" s="123" customFormat="1" ht="15.75">
      <c r="M488" s="142"/>
    </row>
    <row r="489" s="123" customFormat="1" ht="15.75">
      <c r="M489" s="142"/>
    </row>
    <row r="490" s="123" customFormat="1" ht="15.75">
      <c r="M490" s="142"/>
    </row>
    <row r="491" s="123" customFormat="1" ht="15.75">
      <c r="M491" s="142"/>
    </row>
    <row r="492" s="123" customFormat="1" ht="15.75">
      <c r="M492" s="142"/>
    </row>
    <row r="493" s="123" customFormat="1" ht="15.75">
      <c r="M493" s="142"/>
    </row>
    <row r="494" s="123" customFormat="1" ht="15.75">
      <c r="M494" s="142"/>
    </row>
    <row r="495" s="123" customFormat="1" ht="15.75">
      <c r="M495" s="142"/>
    </row>
    <row r="496" s="123" customFormat="1" ht="15.75">
      <c r="M496" s="142"/>
    </row>
    <row r="497" s="123" customFormat="1" ht="15.75">
      <c r="M497" s="142"/>
    </row>
    <row r="498" s="123" customFormat="1" ht="15.75">
      <c r="M498" s="142"/>
    </row>
    <row r="499" s="123" customFormat="1" ht="15.75">
      <c r="M499" s="142"/>
    </row>
    <row r="500" s="123" customFormat="1" ht="15.75">
      <c r="M500" s="142"/>
    </row>
    <row r="501" s="123" customFormat="1" ht="15.75">
      <c r="M501" s="142"/>
    </row>
    <row r="502" s="123" customFormat="1" ht="15.75">
      <c r="M502" s="142"/>
    </row>
    <row r="503" s="123" customFormat="1" ht="15.75">
      <c r="M503" s="142"/>
    </row>
    <row r="504" s="123" customFormat="1" ht="15.75">
      <c r="M504" s="142"/>
    </row>
    <row r="505" s="123" customFormat="1" ht="15.75">
      <c r="M505" s="142"/>
    </row>
    <row r="506" s="123" customFormat="1" ht="15.75">
      <c r="M506" s="142"/>
    </row>
    <row r="507" s="123" customFormat="1" ht="15.75">
      <c r="M507" s="142"/>
    </row>
    <row r="508" s="123" customFormat="1" ht="15.75">
      <c r="M508" s="142"/>
    </row>
    <row r="509" s="123" customFormat="1" ht="15.75">
      <c r="M509" s="142"/>
    </row>
    <row r="510" s="123" customFormat="1" ht="15.75">
      <c r="M510" s="142"/>
    </row>
    <row r="511" s="123" customFormat="1" ht="15.75">
      <c r="M511" s="142"/>
    </row>
    <row r="512" s="123" customFormat="1" ht="15.75">
      <c r="M512" s="142"/>
    </row>
    <row r="513" s="123" customFormat="1" ht="15.75">
      <c r="M513" s="142"/>
    </row>
    <row r="514" s="123" customFormat="1" ht="15.75">
      <c r="M514" s="142"/>
    </row>
    <row r="515" s="123" customFormat="1" ht="15.75">
      <c r="M515" s="142"/>
    </row>
    <row r="516" s="123" customFormat="1" ht="15.75">
      <c r="M516" s="142"/>
    </row>
    <row r="517" s="123" customFormat="1" ht="15.75">
      <c r="M517" s="142"/>
    </row>
    <row r="518" s="123" customFormat="1" ht="15.75">
      <c r="M518" s="142"/>
    </row>
    <row r="519" s="123" customFormat="1" ht="15.75">
      <c r="M519" s="142"/>
    </row>
    <row r="520" s="123" customFormat="1" ht="15.75">
      <c r="M520" s="142"/>
    </row>
    <row r="521" s="123" customFormat="1" ht="15.75">
      <c r="M521" s="142"/>
    </row>
    <row r="522" s="123" customFormat="1" ht="15.75">
      <c r="M522" s="142"/>
    </row>
    <row r="523" s="123" customFormat="1" ht="15.75">
      <c r="M523" s="142"/>
    </row>
    <row r="524" s="123" customFormat="1" ht="15.75">
      <c r="M524" s="142"/>
    </row>
    <row r="525" s="123" customFormat="1" ht="15.75">
      <c r="M525" s="142"/>
    </row>
    <row r="526" s="123" customFormat="1" ht="15.75">
      <c r="M526" s="142"/>
    </row>
    <row r="527" s="123" customFormat="1" ht="15.75">
      <c r="M527" s="142"/>
    </row>
    <row r="528" s="123" customFormat="1" ht="15.75">
      <c r="M528" s="142"/>
    </row>
    <row r="529" s="123" customFormat="1" ht="15.75">
      <c r="M529" s="142"/>
    </row>
    <row r="530" s="123" customFormat="1" ht="15.75">
      <c r="M530" s="142"/>
    </row>
    <row r="531" s="123" customFormat="1" ht="15.75">
      <c r="M531" s="142"/>
    </row>
    <row r="532" s="123" customFormat="1" ht="15.75">
      <c r="M532" s="142"/>
    </row>
    <row r="533" s="123" customFormat="1" ht="15.75">
      <c r="M533" s="142"/>
    </row>
    <row r="534" s="123" customFormat="1" ht="15.75">
      <c r="M534" s="142"/>
    </row>
    <row r="535" s="123" customFormat="1" ht="15.75">
      <c r="M535" s="142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1" zoomScaleNormal="51" zoomScalePageLayoutView="0" workbookViewId="0" topLeftCell="A106">
      <selection activeCell="A152" sqref="A152"/>
    </sheetView>
  </sheetViews>
  <sheetFormatPr defaultColWidth="10.625" defaultRowHeight="15.75"/>
  <cols>
    <col min="1" max="1" width="60.625" style="154" customWidth="1"/>
    <col min="2" max="2" width="10.625" style="184" customWidth="1"/>
    <col min="3" max="3" width="17.625" style="154" customWidth="1"/>
    <col min="4" max="4" width="19.625" style="154" customWidth="1"/>
    <col min="5" max="6" width="21.625" style="154" customWidth="1"/>
    <col min="7" max="16384" width="10.625" style="154" customWidth="1"/>
  </cols>
  <sheetData>
    <row r="1" spans="1:5" ht="15.75">
      <c r="A1" s="35" t="s">
        <v>694</v>
      </c>
      <c r="B1" s="152"/>
      <c r="C1" s="120"/>
      <c r="D1" s="28"/>
      <c r="E1" s="153"/>
    </row>
    <row r="2" spans="2:5" ht="15.75">
      <c r="B2" s="155"/>
      <c r="C2" s="156"/>
      <c r="D2" s="105"/>
      <c r="E2" s="157"/>
    </row>
    <row r="3" spans="1:5" ht="15.75">
      <c r="A3" s="31" t="s">
        <v>693</v>
      </c>
      <c r="B3" s="152"/>
      <c r="C3" s="120"/>
      <c r="D3" s="158"/>
      <c r="E3" s="157"/>
    </row>
    <row r="4" spans="1:4" ht="15.75">
      <c r="A4" s="28"/>
      <c r="B4" s="159"/>
      <c r="C4" s="160"/>
      <c r="D4" s="158"/>
    </row>
    <row r="5" spans="1:6" ht="15.75">
      <c r="A5" s="39" t="s">
        <v>887</v>
      </c>
      <c r="B5" s="28"/>
      <c r="C5" s="161"/>
      <c r="D5" s="161"/>
      <c r="E5" s="162"/>
      <c r="F5" s="163"/>
    </row>
    <row r="6" spans="1:6" ht="15.75">
      <c r="A6" s="79" t="s">
        <v>420</v>
      </c>
      <c r="B6" s="29"/>
      <c r="E6" s="162"/>
      <c r="F6" s="164"/>
    </row>
    <row r="7" spans="1:6" ht="15.75">
      <c r="A7" s="339">
        <f>Title!B10</f>
        <v>43646</v>
      </c>
      <c r="B7" s="29"/>
      <c r="E7" s="165"/>
      <c r="F7" s="46" t="s">
        <v>865</v>
      </c>
    </row>
    <row r="8" spans="1:15" s="169" customFormat="1" ht="47.25">
      <c r="A8" s="166" t="s">
        <v>695</v>
      </c>
      <c r="B8" s="167" t="s">
        <v>696</v>
      </c>
      <c r="C8" s="166" t="s">
        <v>697</v>
      </c>
      <c r="D8" s="166" t="s">
        <v>915</v>
      </c>
      <c r="E8" s="166" t="s">
        <v>698</v>
      </c>
      <c r="F8" s="166" t="s">
        <v>699</v>
      </c>
      <c r="G8" s="168"/>
      <c r="H8" s="168"/>
      <c r="I8" s="168"/>
      <c r="J8" s="168"/>
      <c r="K8" s="168"/>
      <c r="L8" s="168"/>
      <c r="M8" s="168"/>
      <c r="N8" s="168"/>
      <c r="O8" s="168"/>
    </row>
    <row r="9" spans="1:6" s="169" customFormat="1" ht="15.75">
      <c r="A9" s="170" t="s">
        <v>7</v>
      </c>
      <c r="B9" s="171" t="s">
        <v>864</v>
      </c>
      <c r="C9" s="170">
        <v>1</v>
      </c>
      <c r="D9" s="170">
        <v>2</v>
      </c>
      <c r="E9" s="170">
        <v>3</v>
      </c>
      <c r="F9" s="170">
        <v>4</v>
      </c>
    </row>
    <row r="10" spans="1:6" ht="15.75">
      <c r="A10" s="172" t="s">
        <v>700</v>
      </c>
      <c r="B10" s="625"/>
      <c r="C10" s="476"/>
      <c r="D10" s="476"/>
      <c r="E10" s="476"/>
      <c r="F10" s="476"/>
    </row>
    <row r="11" spans="1:6" ht="15.75">
      <c r="A11" s="174" t="s">
        <v>701</v>
      </c>
      <c r="B11" s="626"/>
      <c r="C11" s="476"/>
      <c r="D11" s="476"/>
      <c r="E11" s="476"/>
      <c r="F11" s="476"/>
    </row>
    <row r="12" spans="1:6" ht="15.75">
      <c r="A12" s="175" t="s">
        <v>870</v>
      </c>
      <c r="B12" s="176"/>
      <c r="C12" s="177">
        <v>30814</v>
      </c>
      <c r="D12" s="177">
        <v>72.97</v>
      </c>
      <c r="E12" s="177">
        <f>+C12</f>
        <v>30814</v>
      </c>
      <c r="F12" s="477">
        <f>C12-E12</f>
        <v>0</v>
      </c>
    </row>
    <row r="13" spans="1:6" ht="15.75">
      <c r="A13" s="175" t="s">
        <v>877</v>
      </c>
      <c r="B13" s="176"/>
      <c r="C13" s="177">
        <v>8384</v>
      </c>
      <c r="D13" s="177">
        <v>97.15</v>
      </c>
      <c r="E13" s="177">
        <v>0</v>
      </c>
      <c r="F13" s="477">
        <f aca="true" t="shared" si="0" ref="F13:F26">C13-E13</f>
        <v>8384</v>
      </c>
    </row>
    <row r="14" spans="1:6" ht="15.75">
      <c r="A14" s="175" t="s">
        <v>878</v>
      </c>
      <c r="B14" s="176"/>
      <c r="C14" s="177">
        <v>9666</v>
      </c>
      <c r="D14" s="177">
        <v>99.98</v>
      </c>
      <c r="E14" s="177">
        <v>0</v>
      </c>
      <c r="F14" s="477">
        <f t="shared" si="0"/>
        <v>9666</v>
      </c>
    </row>
    <row r="15" spans="1:6" ht="15.75">
      <c r="A15" s="175" t="s">
        <v>879</v>
      </c>
      <c r="B15" s="176"/>
      <c r="C15" s="177">
        <v>3196</v>
      </c>
      <c r="D15" s="177">
        <v>70.7</v>
      </c>
      <c r="E15" s="177">
        <f>+C15</f>
        <v>3196</v>
      </c>
      <c r="F15" s="477">
        <f t="shared" si="0"/>
        <v>0</v>
      </c>
    </row>
    <row r="16" spans="1:6" ht="15.75">
      <c r="A16" s="175" t="s">
        <v>880</v>
      </c>
      <c r="B16" s="176"/>
      <c r="C16" s="177">
        <v>961</v>
      </c>
      <c r="D16" s="177">
        <v>89.39</v>
      </c>
      <c r="E16" s="177">
        <v>0</v>
      </c>
      <c r="F16" s="477">
        <f t="shared" si="0"/>
        <v>961</v>
      </c>
    </row>
    <row r="17" spans="1:6" ht="15.75">
      <c r="A17" s="175" t="s">
        <v>881</v>
      </c>
      <c r="B17" s="176"/>
      <c r="C17" s="177">
        <v>750</v>
      </c>
      <c r="D17" s="177">
        <v>76</v>
      </c>
      <c r="E17" s="177">
        <v>0</v>
      </c>
      <c r="F17" s="477">
        <f t="shared" si="0"/>
        <v>750</v>
      </c>
    </row>
    <row r="18" spans="1:6" ht="15.75">
      <c r="A18" s="175" t="s">
        <v>882</v>
      </c>
      <c r="B18" s="176"/>
      <c r="C18" s="177">
        <v>491</v>
      </c>
      <c r="D18" s="177">
        <v>40.38</v>
      </c>
      <c r="E18" s="177">
        <f>+C18</f>
        <v>491</v>
      </c>
      <c r="F18" s="477">
        <f t="shared" si="0"/>
        <v>0</v>
      </c>
    </row>
    <row r="19" spans="1:6" ht="15.75">
      <c r="A19" s="175" t="s">
        <v>883</v>
      </c>
      <c r="B19" s="176"/>
      <c r="C19" s="177">
        <v>384</v>
      </c>
      <c r="D19" s="177">
        <v>100</v>
      </c>
      <c r="E19" s="177">
        <v>0</v>
      </c>
      <c r="F19" s="477">
        <f t="shared" si="0"/>
        <v>384</v>
      </c>
    </row>
    <row r="20" spans="1:6" ht="15.75">
      <c r="A20" s="175" t="s">
        <v>884</v>
      </c>
      <c r="B20" s="176"/>
      <c r="C20" s="177">
        <v>104</v>
      </c>
      <c r="D20" s="177">
        <v>95</v>
      </c>
      <c r="E20" s="177">
        <v>0</v>
      </c>
      <c r="F20" s="477">
        <f t="shared" si="0"/>
        <v>104</v>
      </c>
    </row>
    <row r="21" spans="1:6" ht="15.75">
      <c r="A21" s="175"/>
      <c r="B21" s="176"/>
      <c r="C21" s="177"/>
      <c r="D21" s="177"/>
      <c r="E21" s="177"/>
      <c r="F21" s="477">
        <f t="shared" si="0"/>
        <v>0</v>
      </c>
    </row>
    <row r="22" spans="1:6" ht="15.75">
      <c r="A22" s="175"/>
      <c r="B22" s="176"/>
      <c r="C22" s="177"/>
      <c r="D22" s="177"/>
      <c r="E22" s="177"/>
      <c r="F22" s="477">
        <f t="shared" si="0"/>
        <v>0</v>
      </c>
    </row>
    <row r="23" spans="1:6" ht="15.75">
      <c r="A23" s="175"/>
      <c r="B23" s="176"/>
      <c r="C23" s="177"/>
      <c r="D23" s="177"/>
      <c r="E23" s="177"/>
      <c r="F23" s="477">
        <f t="shared" si="0"/>
        <v>0</v>
      </c>
    </row>
    <row r="24" spans="1:6" ht="15.75">
      <c r="A24" s="175"/>
      <c r="B24" s="176"/>
      <c r="C24" s="177"/>
      <c r="D24" s="177"/>
      <c r="E24" s="177"/>
      <c r="F24" s="477">
        <f t="shared" si="0"/>
        <v>0</v>
      </c>
    </row>
    <row r="25" spans="1:6" ht="15.75">
      <c r="A25" s="175"/>
      <c r="B25" s="176"/>
      <c r="C25" s="177"/>
      <c r="D25" s="177"/>
      <c r="E25" s="177"/>
      <c r="F25" s="477">
        <f t="shared" si="0"/>
        <v>0</v>
      </c>
    </row>
    <row r="26" spans="2:6" ht="15.75">
      <c r="B26" s="176"/>
      <c r="C26" s="177"/>
      <c r="D26" s="177"/>
      <c r="E26" s="177"/>
      <c r="F26" s="477">
        <f t="shared" si="0"/>
        <v>0</v>
      </c>
    </row>
    <row r="27" spans="1:6" ht="15.75">
      <c r="A27" s="179" t="s">
        <v>702</v>
      </c>
      <c r="B27" s="478" t="s">
        <v>245</v>
      </c>
      <c r="C27" s="479">
        <f>SUM(C12:C26)</f>
        <v>54750</v>
      </c>
      <c r="D27" s="479"/>
      <c r="E27" s="479">
        <f>SUM(E12:E26)</f>
        <v>34501</v>
      </c>
      <c r="F27" s="479">
        <f>SUM(F12:F26)</f>
        <v>20249</v>
      </c>
    </row>
    <row r="28" spans="1:6" ht="15.75">
      <c r="A28" s="174" t="s">
        <v>703</v>
      </c>
      <c r="B28" s="180"/>
      <c r="C28" s="173"/>
      <c r="D28" s="173"/>
      <c r="E28" s="173"/>
      <c r="F28" s="173"/>
    </row>
    <row r="29" spans="1:6" ht="15.75">
      <c r="A29" s="175">
        <v>1</v>
      </c>
      <c r="B29" s="176"/>
      <c r="C29" s="177"/>
      <c r="D29" s="177"/>
      <c r="E29" s="177"/>
      <c r="F29" s="178">
        <v>0</v>
      </c>
    </row>
    <row r="30" spans="1:6" ht="15.75">
      <c r="A30" s="175">
        <v>2</v>
      </c>
      <c r="B30" s="176"/>
      <c r="C30" s="177"/>
      <c r="D30" s="177"/>
      <c r="E30" s="177"/>
      <c r="F30" s="178">
        <v>0</v>
      </c>
    </row>
    <row r="31" spans="1:6" ht="15.75">
      <c r="A31" s="175">
        <v>3</v>
      </c>
      <c r="B31" s="176"/>
      <c r="C31" s="177"/>
      <c r="D31" s="177"/>
      <c r="E31" s="177"/>
      <c r="F31" s="178">
        <v>0</v>
      </c>
    </row>
    <row r="32" spans="1:6" ht="15.75">
      <c r="A32" s="175">
        <v>4</v>
      </c>
      <c r="B32" s="176"/>
      <c r="C32" s="177"/>
      <c r="D32" s="177"/>
      <c r="E32" s="177"/>
      <c r="F32" s="178">
        <v>0</v>
      </c>
    </row>
    <row r="33" spans="1:6" ht="15.75">
      <c r="A33" s="175">
        <v>5</v>
      </c>
      <c r="B33" s="176"/>
      <c r="C33" s="177"/>
      <c r="D33" s="177"/>
      <c r="E33" s="177"/>
      <c r="F33" s="178">
        <v>0</v>
      </c>
    </row>
    <row r="34" spans="1:6" ht="15.75">
      <c r="A34" s="175">
        <v>6</v>
      </c>
      <c r="B34" s="176"/>
      <c r="C34" s="177"/>
      <c r="D34" s="177"/>
      <c r="E34" s="177"/>
      <c r="F34" s="178">
        <v>0</v>
      </c>
    </row>
    <row r="35" spans="1:6" ht="15.75">
      <c r="A35" s="175">
        <v>7</v>
      </c>
      <c r="B35" s="176"/>
      <c r="C35" s="177"/>
      <c r="D35" s="177"/>
      <c r="E35" s="177"/>
      <c r="F35" s="178">
        <v>0</v>
      </c>
    </row>
    <row r="36" spans="1:6" ht="15.75">
      <c r="A36" s="175">
        <v>8</v>
      </c>
      <c r="B36" s="176"/>
      <c r="C36" s="177"/>
      <c r="D36" s="177"/>
      <c r="E36" s="177"/>
      <c r="F36" s="178">
        <v>0</v>
      </c>
    </row>
    <row r="37" spans="1:6" ht="15.75">
      <c r="A37" s="175">
        <v>9</v>
      </c>
      <c r="B37" s="176"/>
      <c r="C37" s="177"/>
      <c r="D37" s="177"/>
      <c r="E37" s="177"/>
      <c r="F37" s="178">
        <v>0</v>
      </c>
    </row>
    <row r="38" spans="1:6" ht="15.75">
      <c r="A38" s="175">
        <v>10</v>
      </c>
      <c r="B38" s="176"/>
      <c r="C38" s="177"/>
      <c r="D38" s="177"/>
      <c r="E38" s="177"/>
      <c r="F38" s="178">
        <v>0</v>
      </c>
    </row>
    <row r="39" spans="1:6" ht="15.75">
      <c r="A39" s="175">
        <v>11</v>
      </c>
      <c r="B39" s="176"/>
      <c r="C39" s="177"/>
      <c r="D39" s="177"/>
      <c r="E39" s="177"/>
      <c r="F39" s="178">
        <v>0</v>
      </c>
    </row>
    <row r="40" spans="1:6" ht="15.75">
      <c r="A40" s="175">
        <v>12</v>
      </c>
      <c r="B40" s="176"/>
      <c r="C40" s="177"/>
      <c r="D40" s="177"/>
      <c r="E40" s="177"/>
      <c r="F40" s="178">
        <v>0</v>
      </c>
    </row>
    <row r="41" spans="1:6" ht="15.75">
      <c r="A41" s="175">
        <v>13</v>
      </c>
      <c r="B41" s="176"/>
      <c r="C41" s="177"/>
      <c r="D41" s="177"/>
      <c r="E41" s="177"/>
      <c r="F41" s="178">
        <v>0</v>
      </c>
    </row>
    <row r="42" spans="1:6" ht="15.75">
      <c r="A42" s="175">
        <v>14</v>
      </c>
      <c r="B42" s="176"/>
      <c r="C42" s="177"/>
      <c r="D42" s="177"/>
      <c r="E42" s="177"/>
      <c r="F42" s="178">
        <v>0</v>
      </c>
    </row>
    <row r="43" spans="1:6" ht="15.75">
      <c r="A43" s="175">
        <v>15</v>
      </c>
      <c r="B43" s="176"/>
      <c r="C43" s="177"/>
      <c r="D43" s="177"/>
      <c r="E43" s="177"/>
      <c r="F43" s="178">
        <v>0</v>
      </c>
    </row>
    <row r="44" spans="1:6" ht="15.75">
      <c r="A44" s="179" t="s">
        <v>704</v>
      </c>
      <c r="B44" s="478" t="s">
        <v>246</v>
      </c>
      <c r="C44" s="479">
        <f>SUM(C29:C43)</f>
        <v>0</v>
      </c>
      <c r="D44" s="479"/>
      <c r="E44" s="479">
        <f>SUM(E29:E43)</f>
        <v>0</v>
      </c>
      <c r="F44" s="479">
        <f>SUM(F29:F43)</f>
        <v>0</v>
      </c>
    </row>
    <row r="45" spans="1:6" ht="15.75">
      <c r="A45" s="174" t="s">
        <v>705</v>
      </c>
      <c r="B45" s="627"/>
      <c r="C45" s="628"/>
      <c r="D45" s="476"/>
      <c r="E45" s="476"/>
      <c r="F45" s="476"/>
    </row>
    <row r="46" spans="1:6" ht="15.75">
      <c r="A46" s="175" t="s">
        <v>858</v>
      </c>
      <c r="B46" s="176"/>
      <c r="C46" s="177">
        <v>8029</v>
      </c>
      <c r="D46" s="177">
        <v>33.23</v>
      </c>
      <c r="E46" s="177">
        <f>+C46</f>
        <v>8029</v>
      </c>
      <c r="F46" s="477">
        <f>C46-E46</f>
        <v>0</v>
      </c>
    </row>
    <row r="47" spans="1:6" ht="15.75">
      <c r="A47" s="175">
        <v>2</v>
      </c>
      <c r="B47" s="176"/>
      <c r="C47" s="177"/>
      <c r="D47" s="177"/>
      <c r="E47" s="177"/>
      <c r="F47" s="477">
        <f aca="true" t="shared" si="1" ref="F47:F60">C47-E47</f>
        <v>0</v>
      </c>
    </row>
    <row r="48" spans="1:6" ht="15.75">
      <c r="A48" s="175">
        <v>3</v>
      </c>
      <c r="B48" s="176"/>
      <c r="C48" s="177"/>
      <c r="D48" s="177"/>
      <c r="E48" s="177"/>
      <c r="F48" s="477">
        <f t="shared" si="1"/>
        <v>0</v>
      </c>
    </row>
    <row r="49" spans="1:6" ht="15.75">
      <c r="A49" s="175">
        <v>4</v>
      </c>
      <c r="B49" s="176"/>
      <c r="C49" s="177"/>
      <c r="D49" s="177"/>
      <c r="E49" s="177"/>
      <c r="F49" s="477">
        <f t="shared" si="1"/>
        <v>0</v>
      </c>
    </row>
    <row r="50" spans="1:6" ht="15.75">
      <c r="A50" s="175">
        <v>5</v>
      </c>
      <c r="B50" s="176"/>
      <c r="C50" s="177"/>
      <c r="D50" s="177"/>
      <c r="E50" s="177"/>
      <c r="F50" s="477">
        <f t="shared" si="1"/>
        <v>0</v>
      </c>
    </row>
    <row r="51" spans="1:6" ht="15.75">
      <c r="A51" s="175">
        <v>6</v>
      </c>
      <c r="B51" s="176"/>
      <c r="C51" s="177"/>
      <c r="D51" s="177"/>
      <c r="E51" s="177"/>
      <c r="F51" s="477">
        <f t="shared" si="1"/>
        <v>0</v>
      </c>
    </row>
    <row r="52" spans="1:6" ht="15.75">
      <c r="A52" s="175">
        <v>7</v>
      </c>
      <c r="B52" s="176"/>
      <c r="C52" s="177"/>
      <c r="D52" s="177"/>
      <c r="E52" s="177"/>
      <c r="F52" s="477">
        <f t="shared" si="1"/>
        <v>0</v>
      </c>
    </row>
    <row r="53" spans="1:6" ht="15.75">
      <c r="A53" s="175">
        <v>8</v>
      </c>
      <c r="B53" s="176"/>
      <c r="C53" s="177"/>
      <c r="D53" s="177"/>
      <c r="E53" s="177"/>
      <c r="F53" s="477">
        <f t="shared" si="1"/>
        <v>0</v>
      </c>
    </row>
    <row r="54" spans="1:6" ht="15.75">
      <c r="A54" s="175">
        <v>9</v>
      </c>
      <c r="B54" s="176"/>
      <c r="C54" s="177"/>
      <c r="D54" s="177"/>
      <c r="E54" s="177"/>
      <c r="F54" s="477">
        <f t="shared" si="1"/>
        <v>0</v>
      </c>
    </row>
    <row r="55" spans="1:6" ht="15.75">
      <c r="A55" s="175">
        <v>10</v>
      </c>
      <c r="B55" s="176"/>
      <c r="C55" s="177"/>
      <c r="D55" s="177"/>
      <c r="E55" s="177"/>
      <c r="F55" s="477">
        <f t="shared" si="1"/>
        <v>0</v>
      </c>
    </row>
    <row r="56" spans="1:6" ht="15.75">
      <c r="A56" s="175">
        <v>11</v>
      </c>
      <c r="B56" s="176"/>
      <c r="C56" s="177"/>
      <c r="D56" s="177"/>
      <c r="E56" s="177"/>
      <c r="F56" s="477">
        <f t="shared" si="1"/>
        <v>0</v>
      </c>
    </row>
    <row r="57" spans="1:6" ht="15.75">
      <c r="A57" s="175">
        <v>12</v>
      </c>
      <c r="B57" s="176"/>
      <c r="C57" s="177"/>
      <c r="D57" s="177"/>
      <c r="E57" s="177"/>
      <c r="F57" s="477">
        <f t="shared" si="1"/>
        <v>0</v>
      </c>
    </row>
    <row r="58" spans="1:6" ht="15.75">
      <c r="A58" s="175">
        <v>13</v>
      </c>
      <c r="B58" s="176"/>
      <c r="C58" s="177"/>
      <c r="D58" s="177"/>
      <c r="E58" s="177"/>
      <c r="F58" s="477">
        <f t="shared" si="1"/>
        <v>0</v>
      </c>
    </row>
    <row r="59" spans="1:6" ht="15.75">
      <c r="A59" s="175">
        <v>14</v>
      </c>
      <c r="B59" s="176"/>
      <c r="C59" s="177"/>
      <c r="D59" s="177"/>
      <c r="E59" s="177"/>
      <c r="F59" s="477">
        <f t="shared" si="1"/>
        <v>0</v>
      </c>
    </row>
    <row r="60" spans="1:6" ht="15.75">
      <c r="A60" s="175">
        <v>15</v>
      </c>
      <c r="B60" s="176"/>
      <c r="C60" s="177"/>
      <c r="D60" s="177"/>
      <c r="E60" s="177"/>
      <c r="F60" s="477">
        <f t="shared" si="1"/>
        <v>0</v>
      </c>
    </row>
    <row r="61" spans="1:6" ht="15.75">
      <c r="A61" s="179" t="s">
        <v>707</v>
      </c>
      <c r="B61" s="478" t="s">
        <v>247</v>
      </c>
      <c r="C61" s="479">
        <f>SUM(C46:C60)</f>
        <v>8029</v>
      </c>
      <c r="D61" s="479"/>
      <c r="E61" s="479">
        <f>SUM(E46:E60)</f>
        <v>8029</v>
      </c>
      <c r="F61" s="479">
        <f>SUM(F46:F60)</f>
        <v>0</v>
      </c>
    </row>
    <row r="62" spans="1:6" ht="15.75">
      <c r="A62" s="172" t="s">
        <v>706</v>
      </c>
      <c r="B62" s="478"/>
      <c r="C62" s="476"/>
      <c r="D62" s="476"/>
      <c r="E62" s="476"/>
      <c r="F62" s="476"/>
    </row>
    <row r="63" spans="1:6" ht="15.75">
      <c r="A63" s="175" t="s">
        <v>859</v>
      </c>
      <c r="B63" s="176"/>
      <c r="C63" s="177">
        <v>4404</v>
      </c>
      <c r="D63" s="177">
        <v>12.62</v>
      </c>
      <c r="E63" s="177">
        <f aca="true" t="shared" si="2" ref="E63:E69">+C63</f>
        <v>4404</v>
      </c>
      <c r="F63" s="477">
        <f aca="true" t="shared" si="3" ref="F63:F77">C63-E63</f>
        <v>0</v>
      </c>
    </row>
    <row r="64" spans="1:6" ht="15.75">
      <c r="A64" s="175" t="s">
        <v>892</v>
      </c>
      <c r="B64" s="176"/>
      <c r="C64" s="177">
        <v>5</v>
      </c>
      <c r="D64" s="177">
        <v>0.01</v>
      </c>
      <c r="E64" s="177">
        <f t="shared" si="2"/>
        <v>5</v>
      </c>
      <c r="F64" s="477">
        <f t="shared" si="3"/>
        <v>0</v>
      </c>
    </row>
    <row r="65" spans="1:6" ht="15.75">
      <c r="A65" s="175" t="s">
        <v>893</v>
      </c>
      <c r="B65" s="176"/>
      <c r="C65" s="177">
        <v>92</v>
      </c>
      <c r="D65" s="177">
        <v>12.45</v>
      </c>
      <c r="E65" s="177">
        <f t="shared" si="2"/>
        <v>92</v>
      </c>
      <c r="F65" s="477">
        <f t="shared" si="3"/>
        <v>0</v>
      </c>
    </row>
    <row r="66" spans="1:6" ht="15.75">
      <c r="A66" s="175" t="s">
        <v>894</v>
      </c>
      <c r="B66" s="176"/>
      <c r="C66" s="177">
        <v>2355</v>
      </c>
      <c r="D66" s="177">
        <v>1.79</v>
      </c>
      <c r="E66" s="177">
        <f t="shared" si="2"/>
        <v>2355</v>
      </c>
      <c r="F66" s="477">
        <f t="shared" si="3"/>
        <v>0</v>
      </c>
    </row>
    <row r="67" spans="1:6" ht="15.75">
      <c r="A67" s="175" t="s">
        <v>895</v>
      </c>
      <c r="B67" s="176"/>
      <c r="C67" s="177">
        <v>12</v>
      </c>
      <c r="D67" s="177">
        <v>0.0003</v>
      </c>
      <c r="E67" s="177">
        <f t="shared" si="2"/>
        <v>12</v>
      </c>
      <c r="F67" s="477">
        <f t="shared" si="3"/>
        <v>0</v>
      </c>
    </row>
    <row r="68" spans="1:6" ht="15.75">
      <c r="A68" s="175" t="s">
        <v>896</v>
      </c>
      <c r="B68" s="176"/>
      <c r="C68" s="177">
        <v>4</v>
      </c>
      <c r="D68" s="177">
        <v>0.02</v>
      </c>
      <c r="E68" s="177">
        <f t="shared" si="2"/>
        <v>4</v>
      </c>
      <c r="F68" s="477">
        <f t="shared" si="3"/>
        <v>0</v>
      </c>
    </row>
    <row r="69" spans="1:6" ht="15.75">
      <c r="A69" s="175" t="s">
        <v>897</v>
      </c>
      <c r="B69" s="176"/>
      <c r="C69" s="177">
        <v>2</v>
      </c>
      <c r="D69" s="177">
        <v>0.001</v>
      </c>
      <c r="E69" s="177">
        <f t="shared" si="2"/>
        <v>2</v>
      </c>
      <c r="F69" s="477">
        <f t="shared" si="3"/>
        <v>0</v>
      </c>
    </row>
    <row r="70" spans="1:6" ht="15.75">
      <c r="A70" s="175" t="s">
        <v>898</v>
      </c>
      <c r="B70" s="176"/>
      <c r="C70" s="177">
        <v>7</v>
      </c>
      <c r="D70" s="177">
        <v>0.74</v>
      </c>
      <c r="E70" s="177">
        <v>0</v>
      </c>
      <c r="F70" s="477">
        <f t="shared" si="3"/>
        <v>7</v>
      </c>
    </row>
    <row r="71" spans="1:6" ht="15.75">
      <c r="A71" s="175" t="s">
        <v>899</v>
      </c>
      <c r="B71" s="176"/>
      <c r="C71" s="177">
        <v>3</v>
      </c>
      <c r="D71" s="177">
        <v>0.001</v>
      </c>
      <c r="E71" s="177">
        <v>0</v>
      </c>
      <c r="F71" s="477">
        <f t="shared" si="3"/>
        <v>3</v>
      </c>
    </row>
    <row r="72" spans="1:6" ht="15.75">
      <c r="A72" s="175" t="s">
        <v>900</v>
      </c>
      <c r="B72" s="176"/>
      <c r="C72" s="177">
        <v>1</v>
      </c>
      <c r="D72" s="177">
        <v>0.05</v>
      </c>
      <c r="E72" s="177">
        <v>0</v>
      </c>
      <c r="F72" s="477">
        <f t="shared" si="3"/>
        <v>1</v>
      </c>
    </row>
    <row r="73" spans="1:6" ht="15.75">
      <c r="A73" s="175" t="s">
        <v>901</v>
      </c>
      <c r="B73" s="176"/>
      <c r="C73" s="177">
        <v>50</v>
      </c>
      <c r="D73" s="177">
        <v>1.36</v>
      </c>
      <c r="E73" s="177">
        <v>0</v>
      </c>
      <c r="F73" s="477">
        <f t="shared" si="3"/>
        <v>50</v>
      </c>
    </row>
    <row r="74" spans="1:6" ht="15.75">
      <c r="A74" s="175"/>
      <c r="B74" s="176"/>
      <c r="C74" s="177"/>
      <c r="D74" s="177"/>
      <c r="E74" s="177"/>
      <c r="F74" s="477">
        <f t="shared" si="3"/>
        <v>0</v>
      </c>
    </row>
    <row r="75" spans="1:6" ht="15.75">
      <c r="A75" s="175"/>
      <c r="B75" s="176"/>
      <c r="C75" s="177"/>
      <c r="D75" s="177"/>
      <c r="E75" s="177"/>
      <c r="F75" s="477">
        <f t="shared" si="3"/>
        <v>0</v>
      </c>
    </row>
    <row r="76" spans="1:6" ht="15.75">
      <c r="A76" s="175"/>
      <c r="B76" s="176"/>
      <c r="C76" s="177"/>
      <c r="D76" s="177"/>
      <c r="E76" s="177"/>
      <c r="F76" s="477">
        <f t="shared" si="3"/>
        <v>0</v>
      </c>
    </row>
    <row r="77" spans="1:6" ht="15.75">
      <c r="A77" s="175"/>
      <c r="B77" s="176"/>
      <c r="C77" s="177"/>
      <c r="D77" s="177"/>
      <c r="E77" s="177"/>
      <c r="F77" s="477">
        <f t="shared" si="3"/>
        <v>0</v>
      </c>
    </row>
    <row r="78" spans="1:6" ht="15.75">
      <c r="A78" s="179" t="s">
        <v>708</v>
      </c>
      <c r="B78" s="478" t="s">
        <v>248</v>
      </c>
      <c r="C78" s="479">
        <f>SUM(C63:C77)</f>
        <v>6935</v>
      </c>
      <c r="D78" s="479"/>
      <c r="E78" s="479">
        <f>SUM(E63:E77)</f>
        <v>6874</v>
      </c>
      <c r="F78" s="479">
        <f>SUM(F63:F77)</f>
        <v>61</v>
      </c>
    </row>
    <row r="79" spans="1:6" ht="15.75">
      <c r="A79" s="181" t="s">
        <v>709</v>
      </c>
      <c r="B79" s="478" t="s">
        <v>249</v>
      </c>
      <c r="C79" s="479">
        <f>C78+C61+C44+C27</f>
        <v>69714</v>
      </c>
      <c r="D79" s="479"/>
      <c r="E79" s="479">
        <f>E78+E61+E44+E27</f>
        <v>49404</v>
      </c>
      <c r="F79" s="479">
        <f>F78+F61+F44+F27</f>
        <v>20310</v>
      </c>
    </row>
    <row r="80" spans="1:6" ht="15.75">
      <c r="A80" s="172" t="s">
        <v>710</v>
      </c>
      <c r="B80" s="478"/>
      <c r="C80" s="477"/>
      <c r="D80" s="477"/>
      <c r="E80" s="477"/>
      <c r="F80" s="477"/>
    </row>
    <row r="81" spans="1:6" ht="15.75">
      <c r="A81" s="174" t="s">
        <v>701</v>
      </c>
      <c r="B81" s="480"/>
      <c r="C81" s="476"/>
      <c r="D81" s="476"/>
      <c r="E81" s="476"/>
      <c r="F81" s="476"/>
    </row>
    <row r="82" spans="1:6" ht="15.75">
      <c r="A82" s="175" t="s">
        <v>711</v>
      </c>
      <c r="B82" s="176"/>
      <c r="C82" s="177">
        <v>22633</v>
      </c>
      <c r="D82" s="177">
        <v>68.14</v>
      </c>
      <c r="E82" s="177"/>
      <c r="F82" s="477">
        <f>C82-E82</f>
        <v>22633</v>
      </c>
    </row>
    <row r="83" spans="1:6" ht="15.75">
      <c r="A83" s="175" t="s">
        <v>712</v>
      </c>
      <c r="B83" s="176"/>
      <c r="C83" s="177">
        <v>9669</v>
      </c>
      <c r="D83" s="177">
        <v>100</v>
      </c>
      <c r="E83" s="177"/>
      <c r="F83" s="477">
        <f aca="true" t="shared" si="4" ref="F83:F96">C83-E83</f>
        <v>9669</v>
      </c>
    </row>
    <row r="84" spans="1:6" ht="15.75">
      <c r="A84" s="175" t="s">
        <v>713</v>
      </c>
      <c r="B84" s="176"/>
      <c r="C84" s="177">
        <v>1127</v>
      </c>
      <c r="D84" s="177">
        <v>99.56</v>
      </c>
      <c r="E84" s="177"/>
      <c r="F84" s="477">
        <f t="shared" si="4"/>
        <v>1127</v>
      </c>
    </row>
    <row r="85" spans="1:6" ht="15.75">
      <c r="A85" s="175" t="s">
        <v>921</v>
      </c>
      <c r="B85" s="176"/>
      <c r="C85" s="177">
        <v>502</v>
      </c>
      <c r="D85" s="177">
        <v>100</v>
      </c>
      <c r="E85" s="177"/>
      <c r="F85" s="477">
        <f t="shared" si="4"/>
        <v>502</v>
      </c>
    </row>
    <row r="86" spans="1:6" ht="15.75">
      <c r="A86" s="175" t="s">
        <v>922</v>
      </c>
      <c r="B86" s="176"/>
      <c r="C86" s="177">
        <v>323</v>
      </c>
      <c r="D86" s="177">
        <v>100</v>
      </c>
      <c r="E86" s="177"/>
      <c r="F86" s="477">
        <f t="shared" si="4"/>
        <v>323</v>
      </c>
    </row>
    <row r="87" spans="1:6" ht="15.75">
      <c r="A87" s="175" t="s">
        <v>860</v>
      </c>
      <c r="B87" s="176"/>
      <c r="C87" s="177">
        <v>594</v>
      </c>
      <c r="D87" s="177">
        <v>51</v>
      </c>
      <c r="E87" s="177"/>
      <c r="F87" s="477">
        <f t="shared" si="4"/>
        <v>594</v>
      </c>
    </row>
    <row r="88" spans="1:6" ht="15.75">
      <c r="A88" s="175">
        <v>7</v>
      </c>
      <c r="B88" s="176"/>
      <c r="C88" s="177"/>
      <c r="D88" s="177"/>
      <c r="E88" s="177"/>
      <c r="F88" s="477">
        <f t="shared" si="4"/>
        <v>0</v>
      </c>
    </row>
    <row r="89" spans="1:6" ht="15.75">
      <c r="A89" s="175">
        <v>8</v>
      </c>
      <c r="B89" s="176"/>
      <c r="C89" s="177"/>
      <c r="D89" s="177"/>
      <c r="E89" s="177"/>
      <c r="F89" s="477">
        <f t="shared" si="4"/>
        <v>0</v>
      </c>
    </row>
    <row r="90" spans="1:6" ht="15.75">
      <c r="A90" s="175">
        <v>9</v>
      </c>
      <c r="B90" s="176"/>
      <c r="C90" s="177"/>
      <c r="D90" s="177"/>
      <c r="E90" s="177"/>
      <c r="F90" s="477">
        <f t="shared" si="4"/>
        <v>0</v>
      </c>
    </row>
    <row r="91" spans="1:6" ht="15.75">
      <c r="A91" s="175">
        <v>10</v>
      </c>
      <c r="B91" s="176"/>
      <c r="C91" s="177"/>
      <c r="D91" s="177"/>
      <c r="E91" s="177"/>
      <c r="F91" s="477">
        <f t="shared" si="4"/>
        <v>0</v>
      </c>
    </row>
    <row r="92" spans="1:6" ht="15.75">
      <c r="A92" s="175">
        <v>11</v>
      </c>
      <c r="B92" s="176"/>
      <c r="C92" s="177"/>
      <c r="D92" s="177"/>
      <c r="E92" s="177"/>
      <c r="F92" s="477">
        <f t="shared" si="4"/>
        <v>0</v>
      </c>
    </row>
    <row r="93" spans="1:6" ht="15.75">
      <c r="A93" s="175">
        <v>12</v>
      </c>
      <c r="B93" s="176"/>
      <c r="C93" s="177"/>
      <c r="D93" s="177"/>
      <c r="E93" s="177"/>
      <c r="F93" s="477">
        <f t="shared" si="4"/>
        <v>0</v>
      </c>
    </row>
    <row r="94" spans="1:6" ht="15.75">
      <c r="A94" s="175">
        <v>13</v>
      </c>
      <c r="B94" s="176"/>
      <c r="C94" s="177"/>
      <c r="D94" s="177"/>
      <c r="E94" s="177"/>
      <c r="F94" s="477">
        <f t="shared" si="4"/>
        <v>0</v>
      </c>
    </row>
    <row r="95" spans="1:6" ht="15.75">
      <c r="A95" s="175">
        <v>14</v>
      </c>
      <c r="B95" s="176"/>
      <c r="C95" s="177"/>
      <c r="D95" s="177"/>
      <c r="E95" s="177"/>
      <c r="F95" s="477">
        <f t="shared" si="4"/>
        <v>0</v>
      </c>
    </row>
    <row r="96" spans="1:6" ht="15.75">
      <c r="A96" s="175">
        <v>15</v>
      </c>
      <c r="B96" s="176"/>
      <c r="C96" s="177"/>
      <c r="D96" s="177"/>
      <c r="E96" s="177"/>
      <c r="F96" s="477">
        <f t="shared" si="4"/>
        <v>0</v>
      </c>
    </row>
    <row r="97" spans="1:6" ht="15.75">
      <c r="A97" s="179" t="s">
        <v>702</v>
      </c>
      <c r="B97" s="478" t="s">
        <v>250</v>
      </c>
      <c r="C97" s="479">
        <f>SUM(C82:C96)</f>
        <v>34848</v>
      </c>
      <c r="D97" s="479"/>
      <c r="E97" s="479">
        <f>SUM(E82:E96)</f>
        <v>0</v>
      </c>
      <c r="F97" s="479">
        <f>SUM(F82:F96)</f>
        <v>34848</v>
      </c>
    </row>
    <row r="98" spans="1:6" ht="15.75">
      <c r="A98" s="174" t="s">
        <v>703</v>
      </c>
      <c r="B98" s="481"/>
      <c r="C98" s="477"/>
      <c r="D98" s="477"/>
      <c r="E98" s="477"/>
      <c r="F98" s="477"/>
    </row>
    <row r="99" spans="1:6" ht="15.75">
      <c r="A99" s="175">
        <v>1</v>
      </c>
      <c r="B99" s="176"/>
      <c r="C99" s="177"/>
      <c r="D99" s="177"/>
      <c r="E99" s="177"/>
      <c r="F99" s="477">
        <f>C99-E99</f>
        <v>0</v>
      </c>
    </row>
    <row r="100" spans="1:6" ht="15.75">
      <c r="A100" s="175">
        <v>2</v>
      </c>
      <c r="B100" s="176"/>
      <c r="C100" s="177"/>
      <c r="D100" s="177"/>
      <c r="E100" s="177"/>
      <c r="F100" s="477">
        <f aca="true" t="shared" si="5" ref="F100:F113">C100-E100</f>
        <v>0</v>
      </c>
    </row>
    <row r="101" spans="1:6" ht="15.75">
      <c r="A101" s="175">
        <v>3</v>
      </c>
      <c r="B101" s="176"/>
      <c r="C101" s="177"/>
      <c r="D101" s="177"/>
      <c r="E101" s="177"/>
      <c r="F101" s="477">
        <f t="shared" si="5"/>
        <v>0</v>
      </c>
    </row>
    <row r="102" spans="1:6" ht="15.75">
      <c r="A102" s="175">
        <v>4</v>
      </c>
      <c r="B102" s="176"/>
      <c r="C102" s="177"/>
      <c r="D102" s="177"/>
      <c r="E102" s="177"/>
      <c r="F102" s="477">
        <f t="shared" si="5"/>
        <v>0</v>
      </c>
    </row>
    <row r="103" spans="1:6" ht="15.75">
      <c r="A103" s="175">
        <v>5</v>
      </c>
      <c r="B103" s="176"/>
      <c r="C103" s="177"/>
      <c r="D103" s="177"/>
      <c r="E103" s="177"/>
      <c r="F103" s="477">
        <f t="shared" si="5"/>
        <v>0</v>
      </c>
    </row>
    <row r="104" spans="1:6" ht="15.75">
      <c r="A104" s="175">
        <v>6</v>
      </c>
      <c r="B104" s="176"/>
      <c r="C104" s="177"/>
      <c r="D104" s="177"/>
      <c r="E104" s="177"/>
      <c r="F104" s="477">
        <f t="shared" si="5"/>
        <v>0</v>
      </c>
    </row>
    <row r="105" spans="1:6" ht="15.75">
      <c r="A105" s="175">
        <v>7</v>
      </c>
      <c r="B105" s="176"/>
      <c r="C105" s="177"/>
      <c r="D105" s="177"/>
      <c r="E105" s="177"/>
      <c r="F105" s="477">
        <f t="shared" si="5"/>
        <v>0</v>
      </c>
    </row>
    <row r="106" spans="1:6" ht="15.75">
      <c r="A106" s="175">
        <v>8</v>
      </c>
      <c r="B106" s="176"/>
      <c r="C106" s="177"/>
      <c r="D106" s="177"/>
      <c r="E106" s="177"/>
      <c r="F106" s="477">
        <f t="shared" si="5"/>
        <v>0</v>
      </c>
    </row>
    <row r="107" spans="1:6" ht="15.75">
      <c r="A107" s="175">
        <v>9</v>
      </c>
      <c r="B107" s="176"/>
      <c r="C107" s="177"/>
      <c r="D107" s="177"/>
      <c r="E107" s="177"/>
      <c r="F107" s="477">
        <f t="shared" si="5"/>
        <v>0</v>
      </c>
    </row>
    <row r="108" spans="1:6" ht="15.75">
      <c r="A108" s="175">
        <v>10</v>
      </c>
      <c r="B108" s="176"/>
      <c r="C108" s="177"/>
      <c r="D108" s="177"/>
      <c r="E108" s="177"/>
      <c r="F108" s="477">
        <f t="shared" si="5"/>
        <v>0</v>
      </c>
    </row>
    <row r="109" spans="1:6" ht="15.75">
      <c r="A109" s="175">
        <v>11</v>
      </c>
      <c r="B109" s="176"/>
      <c r="C109" s="177"/>
      <c r="D109" s="177"/>
      <c r="E109" s="177"/>
      <c r="F109" s="477">
        <f t="shared" si="5"/>
        <v>0</v>
      </c>
    </row>
    <row r="110" spans="1:6" ht="15.75">
      <c r="A110" s="175">
        <v>12</v>
      </c>
      <c r="B110" s="176"/>
      <c r="C110" s="177"/>
      <c r="D110" s="177"/>
      <c r="E110" s="177"/>
      <c r="F110" s="477">
        <f t="shared" si="5"/>
        <v>0</v>
      </c>
    </row>
    <row r="111" spans="1:6" ht="15.75">
      <c r="A111" s="175">
        <v>13</v>
      </c>
      <c r="B111" s="176"/>
      <c r="C111" s="177"/>
      <c r="D111" s="177"/>
      <c r="E111" s="177"/>
      <c r="F111" s="477">
        <f t="shared" si="5"/>
        <v>0</v>
      </c>
    </row>
    <row r="112" spans="1:6" ht="15.75">
      <c r="A112" s="175">
        <v>14</v>
      </c>
      <c r="B112" s="176"/>
      <c r="C112" s="177"/>
      <c r="D112" s="177"/>
      <c r="E112" s="177"/>
      <c r="F112" s="477">
        <f t="shared" si="5"/>
        <v>0</v>
      </c>
    </row>
    <row r="113" spans="1:6" ht="15.75">
      <c r="A113" s="175">
        <v>15</v>
      </c>
      <c r="B113" s="176"/>
      <c r="C113" s="177"/>
      <c r="D113" s="177"/>
      <c r="E113" s="177"/>
      <c r="F113" s="477">
        <f t="shared" si="5"/>
        <v>0</v>
      </c>
    </row>
    <row r="114" spans="1:6" ht="15.75">
      <c r="A114" s="179" t="s">
        <v>704</v>
      </c>
      <c r="B114" s="478" t="s">
        <v>251</v>
      </c>
      <c r="C114" s="479">
        <f>SUM(C99:C113)</f>
        <v>0</v>
      </c>
      <c r="D114" s="479"/>
      <c r="E114" s="479">
        <f>SUM(E99:E113)</f>
        <v>0</v>
      </c>
      <c r="F114" s="479">
        <f>SUM(F99:F113)</f>
        <v>0</v>
      </c>
    </row>
    <row r="115" spans="1:6" ht="15.75">
      <c r="A115" s="174" t="s">
        <v>705</v>
      </c>
      <c r="B115" s="478"/>
      <c r="C115" s="476"/>
      <c r="D115" s="476"/>
      <c r="E115" s="476"/>
      <c r="F115" s="476"/>
    </row>
    <row r="116" spans="1:6" ht="15.75">
      <c r="A116" s="175">
        <v>1</v>
      </c>
      <c r="B116" s="176"/>
      <c r="C116" s="177"/>
      <c r="D116" s="177"/>
      <c r="E116" s="177"/>
      <c r="F116" s="477">
        <f>C116-E116</f>
        <v>0</v>
      </c>
    </row>
    <row r="117" spans="1:6" ht="15.75">
      <c r="A117" s="175">
        <v>2</v>
      </c>
      <c r="B117" s="176"/>
      <c r="C117" s="177"/>
      <c r="D117" s="177"/>
      <c r="E117" s="177"/>
      <c r="F117" s="477">
        <f aca="true" t="shared" si="6" ref="F117:F130">C117-E117</f>
        <v>0</v>
      </c>
    </row>
    <row r="118" spans="1:6" ht="15.75">
      <c r="A118" s="175">
        <v>3</v>
      </c>
      <c r="B118" s="176"/>
      <c r="C118" s="177"/>
      <c r="D118" s="177"/>
      <c r="E118" s="177"/>
      <c r="F118" s="477">
        <f t="shared" si="6"/>
        <v>0</v>
      </c>
    </row>
    <row r="119" spans="1:6" ht="15.75">
      <c r="A119" s="175">
        <v>4</v>
      </c>
      <c r="B119" s="176"/>
      <c r="C119" s="177"/>
      <c r="D119" s="177"/>
      <c r="E119" s="177"/>
      <c r="F119" s="477">
        <f t="shared" si="6"/>
        <v>0</v>
      </c>
    </row>
    <row r="120" spans="1:6" ht="15.75">
      <c r="A120" s="175">
        <v>5</v>
      </c>
      <c r="B120" s="176"/>
      <c r="C120" s="177"/>
      <c r="D120" s="177"/>
      <c r="E120" s="177"/>
      <c r="F120" s="477">
        <f t="shared" si="6"/>
        <v>0</v>
      </c>
    </row>
    <row r="121" spans="1:6" ht="15.75">
      <c r="A121" s="175">
        <v>6</v>
      </c>
      <c r="B121" s="176"/>
      <c r="C121" s="177"/>
      <c r="D121" s="177"/>
      <c r="E121" s="177"/>
      <c r="F121" s="477">
        <f t="shared" si="6"/>
        <v>0</v>
      </c>
    </row>
    <row r="122" spans="1:6" ht="15.75">
      <c r="A122" s="175">
        <v>7</v>
      </c>
      <c r="B122" s="176"/>
      <c r="C122" s="177"/>
      <c r="D122" s="177"/>
      <c r="E122" s="177"/>
      <c r="F122" s="477">
        <f t="shared" si="6"/>
        <v>0</v>
      </c>
    </row>
    <row r="123" spans="1:6" ht="15.75">
      <c r="A123" s="175">
        <v>8</v>
      </c>
      <c r="B123" s="176"/>
      <c r="C123" s="177"/>
      <c r="D123" s="177"/>
      <c r="E123" s="177"/>
      <c r="F123" s="477">
        <f t="shared" si="6"/>
        <v>0</v>
      </c>
    </row>
    <row r="124" spans="1:6" ht="15.75">
      <c r="A124" s="175">
        <v>9</v>
      </c>
      <c r="B124" s="176"/>
      <c r="C124" s="177"/>
      <c r="D124" s="177"/>
      <c r="E124" s="177"/>
      <c r="F124" s="477">
        <f t="shared" si="6"/>
        <v>0</v>
      </c>
    </row>
    <row r="125" spans="1:6" ht="15.75">
      <c r="A125" s="175">
        <v>10</v>
      </c>
      <c r="B125" s="176"/>
      <c r="C125" s="177"/>
      <c r="D125" s="177"/>
      <c r="E125" s="177"/>
      <c r="F125" s="477">
        <f t="shared" si="6"/>
        <v>0</v>
      </c>
    </row>
    <row r="126" spans="1:6" ht="15.75">
      <c r="A126" s="175">
        <v>11</v>
      </c>
      <c r="B126" s="176"/>
      <c r="C126" s="177"/>
      <c r="D126" s="177"/>
      <c r="E126" s="177"/>
      <c r="F126" s="477">
        <f t="shared" si="6"/>
        <v>0</v>
      </c>
    </row>
    <row r="127" spans="1:6" ht="15.75">
      <c r="A127" s="175">
        <v>12</v>
      </c>
      <c r="B127" s="176"/>
      <c r="C127" s="177"/>
      <c r="D127" s="177"/>
      <c r="E127" s="177"/>
      <c r="F127" s="477">
        <f t="shared" si="6"/>
        <v>0</v>
      </c>
    </row>
    <row r="128" spans="1:6" ht="15.75">
      <c r="A128" s="175">
        <v>13</v>
      </c>
      <c r="B128" s="176"/>
      <c r="C128" s="177"/>
      <c r="D128" s="177"/>
      <c r="E128" s="177"/>
      <c r="F128" s="477">
        <f t="shared" si="6"/>
        <v>0</v>
      </c>
    </row>
    <row r="129" spans="1:6" ht="15.75">
      <c r="A129" s="175">
        <v>14</v>
      </c>
      <c r="B129" s="176"/>
      <c r="C129" s="177"/>
      <c r="D129" s="177"/>
      <c r="E129" s="177"/>
      <c r="F129" s="477">
        <f t="shared" si="6"/>
        <v>0</v>
      </c>
    </row>
    <row r="130" spans="1:6" ht="15.75">
      <c r="A130" s="175">
        <v>15</v>
      </c>
      <c r="B130" s="176"/>
      <c r="C130" s="177"/>
      <c r="D130" s="177"/>
      <c r="E130" s="177"/>
      <c r="F130" s="477">
        <f t="shared" si="6"/>
        <v>0</v>
      </c>
    </row>
    <row r="131" spans="1:6" ht="15.75">
      <c r="A131" s="179" t="s">
        <v>707</v>
      </c>
      <c r="B131" s="478" t="s">
        <v>252</v>
      </c>
      <c r="C131" s="479">
        <f>SUM(C116:C130)</f>
        <v>0</v>
      </c>
      <c r="D131" s="479"/>
      <c r="E131" s="479">
        <f>SUM(E116:E130)</f>
        <v>0</v>
      </c>
      <c r="F131" s="479">
        <f>SUM(F116:F130)</f>
        <v>0</v>
      </c>
    </row>
    <row r="132" spans="1:6" ht="15.75">
      <c r="A132" s="172" t="s">
        <v>706</v>
      </c>
      <c r="B132" s="478"/>
      <c r="C132" s="476"/>
      <c r="D132" s="476"/>
      <c r="E132" s="476"/>
      <c r="F132" s="476"/>
    </row>
    <row r="133" spans="1:6" ht="15.75">
      <c r="A133" s="175" t="s">
        <v>714</v>
      </c>
      <c r="B133" s="176"/>
      <c r="C133" s="177">
        <v>1471</v>
      </c>
      <c r="D133" s="177">
        <v>0.77</v>
      </c>
      <c r="E133" s="177">
        <f>+C133</f>
        <v>1471</v>
      </c>
      <c r="F133" s="477">
        <f>C133-E133</f>
        <v>0</v>
      </c>
    </row>
    <row r="134" spans="1:6" ht="15.75">
      <c r="A134" s="175" t="s">
        <v>871</v>
      </c>
      <c r="B134" s="176"/>
      <c r="C134" s="177">
        <v>176</v>
      </c>
      <c r="D134" s="177">
        <v>0.53</v>
      </c>
      <c r="E134" s="177">
        <v>83</v>
      </c>
      <c r="F134" s="477">
        <f aca="true" t="shared" si="7" ref="F134:F147">C134-E134</f>
        <v>93</v>
      </c>
    </row>
    <row r="135" spans="1:6" ht="15.75">
      <c r="A135" s="175">
        <v>3</v>
      </c>
      <c r="B135" s="176"/>
      <c r="C135" s="177"/>
      <c r="D135" s="177"/>
      <c r="E135" s="177"/>
      <c r="F135" s="477">
        <f t="shared" si="7"/>
        <v>0</v>
      </c>
    </row>
    <row r="136" spans="1:6" ht="15.75">
      <c r="A136" s="175">
        <v>4</v>
      </c>
      <c r="B136" s="176"/>
      <c r="C136" s="177"/>
      <c r="D136" s="177"/>
      <c r="E136" s="177"/>
      <c r="F136" s="477">
        <f t="shared" si="7"/>
        <v>0</v>
      </c>
    </row>
    <row r="137" spans="1:6" ht="15.75">
      <c r="A137" s="175">
        <v>5</v>
      </c>
      <c r="B137" s="176"/>
      <c r="C137" s="177"/>
      <c r="D137" s="177"/>
      <c r="E137" s="177"/>
      <c r="F137" s="477">
        <f t="shared" si="7"/>
        <v>0</v>
      </c>
    </row>
    <row r="138" spans="1:6" ht="15.75">
      <c r="A138" s="175">
        <v>6</v>
      </c>
      <c r="B138" s="176"/>
      <c r="C138" s="177"/>
      <c r="D138" s="177"/>
      <c r="E138" s="177"/>
      <c r="F138" s="477">
        <f t="shared" si="7"/>
        <v>0</v>
      </c>
    </row>
    <row r="139" spans="1:6" ht="15.75">
      <c r="A139" s="175">
        <v>7</v>
      </c>
      <c r="B139" s="176"/>
      <c r="C139" s="177"/>
      <c r="D139" s="177"/>
      <c r="E139" s="177"/>
      <c r="F139" s="477">
        <f t="shared" si="7"/>
        <v>0</v>
      </c>
    </row>
    <row r="140" spans="1:6" ht="15.75">
      <c r="A140" s="175">
        <v>8</v>
      </c>
      <c r="B140" s="176"/>
      <c r="C140" s="177"/>
      <c r="D140" s="177"/>
      <c r="E140" s="177"/>
      <c r="F140" s="477">
        <f t="shared" si="7"/>
        <v>0</v>
      </c>
    </row>
    <row r="141" spans="1:6" ht="15.75">
      <c r="A141" s="175">
        <v>9</v>
      </c>
      <c r="B141" s="176"/>
      <c r="C141" s="177"/>
      <c r="D141" s="177"/>
      <c r="E141" s="177"/>
      <c r="F141" s="477">
        <f t="shared" si="7"/>
        <v>0</v>
      </c>
    </row>
    <row r="142" spans="1:6" ht="15.75">
      <c r="A142" s="175">
        <v>10</v>
      </c>
      <c r="B142" s="176"/>
      <c r="C142" s="177"/>
      <c r="D142" s="177"/>
      <c r="E142" s="177"/>
      <c r="F142" s="477">
        <f t="shared" si="7"/>
        <v>0</v>
      </c>
    </row>
    <row r="143" spans="1:6" ht="15.75">
      <c r="A143" s="175">
        <v>11</v>
      </c>
      <c r="B143" s="176"/>
      <c r="C143" s="177"/>
      <c r="D143" s="177"/>
      <c r="E143" s="177"/>
      <c r="F143" s="477">
        <f t="shared" si="7"/>
        <v>0</v>
      </c>
    </row>
    <row r="144" spans="1:6" ht="15.75">
      <c r="A144" s="175">
        <v>12</v>
      </c>
      <c r="B144" s="176"/>
      <c r="C144" s="177"/>
      <c r="D144" s="177"/>
      <c r="E144" s="177"/>
      <c r="F144" s="477">
        <f t="shared" si="7"/>
        <v>0</v>
      </c>
    </row>
    <row r="145" spans="1:6" ht="15.75">
      <c r="A145" s="175">
        <v>13</v>
      </c>
      <c r="B145" s="176"/>
      <c r="C145" s="177"/>
      <c r="D145" s="177"/>
      <c r="E145" s="177"/>
      <c r="F145" s="477">
        <f t="shared" si="7"/>
        <v>0</v>
      </c>
    </row>
    <row r="146" spans="1:6" ht="15.75">
      <c r="A146" s="175">
        <v>14</v>
      </c>
      <c r="B146" s="176"/>
      <c r="C146" s="177"/>
      <c r="D146" s="177"/>
      <c r="E146" s="177"/>
      <c r="F146" s="477">
        <f t="shared" si="7"/>
        <v>0</v>
      </c>
    </row>
    <row r="147" spans="1:6" ht="15.75">
      <c r="A147" s="175">
        <v>15</v>
      </c>
      <c r="B147" s="176"/>
      <c r="C147" s="177"/>
      <c r="D147" s="177"/>
      <c r="E147" s="177"/>
      <c r="F147" s="477">
        <f t="shared" si="7"/>
        <v>0</v>
      </c>
    </row>
    <row r="148" spans="1:6" ht="15.75">
      <c r="A148" s="179" t="s">
        <v>708</v>
      </c>
      <c r="B148" s="478" t="s">
        <v>253</v>
      </c>
      <c r="C148" s="479">
        <f>SUM(C133:C147)</f>
        <v>1647</v>
      </c>
      <c r="D148" s="479"/>
      <c r="E148" s="479">
        <f>SUM(E133:E147)</f>
        <v>1554</v>
      </c>
      <c r="F148" s="479">
        <f>SUM(F133:F147)</f>
        <v>93</v>
      </c>
    </row>
    <row r="149" spans="1:6" ht="15.75">
      <c r="A149" s="181" t="s">
        <v>715</v>
      </c>
      <c r="B149" s="478" t="s">
        <v>254</v>
      </c>
      <c r="C149" s="479">
        <f>C148+C131+C114+C97</f>
        <v>36495</v>
      </c>
      <c r="D149" s="479"/>
      <c r="E149" s="479">
        <f>E148+E131+E114+E97</f>
        <v>1554</v>
      </c>
      <c r="F149" s="479">
        <f>F148+F131+F114+F97</f>
        <v>34941</v>
      </c>
    </row>
    <row r="150" spans="1:6" ht="15.75">
      <c r="A150" s="272" t="s">
        <v>399</v>
      </c>
      <c r="B150" s="182"/>
      <c r="C150" s="183"/>
      <c r="D150" s="183"/>
      <c r="E150" s="183"/>
      <c r="F150" s="183"/>
    </row>
    <row r="151" spans="1:8" ht="15.75">
      <c r="A151" s="67"/>
      <c r="B151" s="664">
        <f>Title!B11</f>
        <v>43675</v>
      </c>
      <c r="C151" s="664"/>
      <c r="D151" s="664"/>
      <c r="E151" s="664"/>
      <c r="F151" s="664"/>
      <c r="G151" s="664"/>
      <c r="H151" s="664"/>
    </row>
    <row r="152" spans="1:8" ht="15.75">
      <c r="A152" s="272" t="s">
        <v>504</v>
      </c>
      <c r="B152" s="67"/>
      <c r="C152" s="67"/>
      <c r="D152" s="67"/>
      <c r="E152" s="67"/>
      <c r="F152" s="66"/>
      <c r="G152" s="67"/>
      <c r="H152" s="49"/>
    </row>
    <row r="153" spans="1:8" ht="15.75">
      <c r="A153" s="272"/>
      <c r="B153" s="271"/>
      <c r="C153" s="49"/>
      <c r="D153" s="49"/>
      <c r="E153" s="74"/>
      <c r="F153" s="66"/>
      <c r="G153" s="67"/>
      <c r="H153" s="49"/>
    </row>
    <row r="154" spans="1:8" ht="15.75">
      <c r="A154" s="272" t="s">
        <v>505</v>
      </c>
      <c r="B154" s="648" t="s">
        <v>867</v>
      </c>
      <c r="C154" s="67"/>
      <c r="D154" s="67"/>
      <c r="E154" s="67"/>
      <c r="F154" s="66"/>
      <c r="G154" s="67"/>
      <c r="H154" s="49"/>
    </row>
    <row r="155" spans="1:8" ht="15.75">
      <c r="A155" s="271"/>
      <c r="B155" s="649"/>
      <c r="C155" s="49"/>
      <c r="D155" s="49"/>
      <c r="E155" s="74"/>
      <c r="F155" s="66"/>
      <c r="G155" s="67"/>
      <c r="H155" s="49"/>
    </row>
    <row r="156" spans="1:8" ht="15.75" customHeight="1">
      <c r="A156" s="271"/>
      <c r="B156" s="648" t="s">
        <v>506</v>
      </c>
      <c r="C156" s="67"/>
      <c r="D156" s="67"/>
      <c r="E156" s="67"/>
      <c r="F156" s="66"/>
      <c r="G156" s="67"/>
      <c r="H156" s="49"/>
    </row>
    <row r="157" spans="1:8" ht="15.75" customHeight="1">
      <c r="A157" s="73"/>
      <c r="B157" s="271"/>
      <c r="C157" s="49"/>
      <c r="D157" s="49"/>
      <c r="E157" s="74"/>
      <c r="F157" s="66"/>
      <c r="G157" s="67"/>
      <c r="H157" s="49"/>
    </row>
    <row r="158" spans="1:8" ht="15.75">
      <c r="A158" s="73"/>
      <c r="B158" s="665"/>
      <c r="C158" s="665"/>
      <c r="D158" s="665"/>
      <c r="E158" s="665"/>
      <c r="F158" s="66"/>
      <c r="G158" s="67"/>
      <c r="H158" s="49"/>
    </row>
    <row r="159" spans="1:8" ht="15.75">
      <c r="A159" s="73"/>
      <c r="B159" s="665"/>
      <c r="C159" s="665"/>
      <c r="D159" s="665"/>
      <c r="E159" s="665"/>
      <c r="F159" s="66"/>
      <c r="G159" s="67"/>
      <c r="H159" s="49"/>
    </row>
    <row r="160" spans="1:8" ht="15.75">
      <c r="A160" s="73"/>
      <c r="B160" s="665"/>
      <c r="C160" s="665"/>
      <c r="D160" s="665"/>
      <c r="E160" s="665"/>
      <c r="F160" s="66"/>
      <c r="G160" s="67"/>
      <c r="H160" s="49"/>
    </row>
    <row r="161" spans="1:8" ht="15.75">
      <c r="A161" s="73"/>
      <c r="B161" s="665"/>
      <c r="C161" s="665"/>
      <c r="D161" s="665"/>
      <c r="E161" s="665"/>
      <c r="F161" s="66"/>
      <c r="G161" s="67"/>
      <c r="H161" s="49"/>
    </row>
    <row r="162" spans="2:8" ht="15.75">
      <c r="B162" s="665"/>
      <c r="C162" s="665"/>
      <c r="D162" s="665"/>
      <c r="E162" s="665"/>
      <c r="F162" s="66"/>
      <c r="G162" s="67"/>
      <c r="H162" s="49"/>
    </row>
  </sheetData>
  <sheetProtection/>
  <mergeCells count="6"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3"/>
  <sheetViews>
    <sheetView zoomScale="60" zoomScaleNormal="60" zoomScalePageLayoutView="0" workbookViewId="0" topLeftCell="A1">
      <selection activeCell="C45" sqref="C45:I45"/>
    </sheetView>
  </sheetViews>
  <sheetFormatPr defaultColWidth="10.625" defaultRowHeight="15.75"/>
  <cols>
    <col min="1" max="1" width="4.625" style="154" customWidth="1"/>
    <col min="2" max="2" width="55.625" style="154" customWidth="1"/>
    <col min="3" max="9" width="10.625" style="154" customWidth="1"/>
    <col min="10" max="10" width="13.625" style="154" customWidth="1"/>
    <col min="11" max="16" width="10.625" style="154" customWidth="1"/>
    <col min="17" max="18" width="14.625" style="154" customWidth="1"/>
    <col min="19" max="16384" width="10.625" style="154" customWidth="1"/>
  </cols>
  <sheetData>
    <row r="1" spans="1:13" ht="15.75">
      <c r="A1" s="27"/>
      <c r="B1" s="27" t="s">
        <v>716</v>
      </c>
      <c r="C1" s="27"/>
      <c r="D1" s="27"/>
      <c r="E1" s="27"/>
      <c r="F1" s="27"/>
      <c r="G1" s="186"/>
      <c r="H1" s="186"/>
      <c r="I1" s="186"/>
      <c r="J1" s="40"/>
      <c r="K1" s="105"/>
      <c r="L1" s="32"/>
      <c r="M1" s="32"/>
    </row>
    <row r="2" spans="1:13" ht="15.75">
      <c r="A2" s="161"/>
      <c r="B2" s="185"/>
      <c r="C2" s="31" t="s">
        <v>693</v>
      </c>
      <c r="D2" s="186"/>
      <c r="E2" s="186"/>
      <c r="F2" s="186"/>
      <c r="G2" s="186"/>
      <c r="H2" s="186"/>
      <c r="I2" s="186"/>
      <c r="J2" s="40"/>
      <c r="K2" s="32"/>
      <c r="L2" s="32"/>
      <c r="M2" s="32"/>
    </row>
    <row r="3" spans="1:17" ht="15.75">
      <c r="A3" s="39"/>
      <c r="B3" s="31"/>
      <c r="C3" s="28"/>
      <c r="D3" s="187"/>
      <c r="E3" s="187"/>
      <c r="F3" s="187"/>
      <c r="G3" s="187"/>
      <c r="H3" s="187"/>
      <c r="I3" s="187"/>
      <c r="J3" s="187"/>
      <c r="K3" s="188"/>
      <c r="P3" s="79"/>
      <c r="Q3" s="70"/>
    </row>
    <row r="4" spans="1:17" ht="15.75">
      <c r="A4" s="39"/>
      <c r="B4" s="39" t="s">
        <v>419</v>
      </c>
      <c r="C4" s="153"/>
      <c r="D4" s="153"/>
      <c r="E4" s="153"/>
      <c r="F4" s="153"/>
      <c r="G4" s="153"/>
      <c r="H4" s="153"/>
      <c r="I4" s="153"/>
      <c r="K4" s="49"/>
      <c r="O4" s="83"/>
      <c r="P4" s="72"/>
      <c r="Q4" s="78"/>
    </row>
    <row r="5" spans="1:17" ht="15.75">
      <c r="A5" s="39"/>
      <c r="B5" s="39" t="s">
        <v>420</v>
      </c>
      <c r="C5" s="28"/>
      <c r="D5" s="28"/>
      <c r="E5" s="28"/>
      <c r="F5" s="187"/>
      <c r="G5" s="187"/>
      <c r="H5" s="187"/>
      <c r="I5" s="161"/>
      <c r="K5" s="189"/>
      <c r="O5" s="83"/>
      <c r="P5" s="84"/>
      <c r="Q5" s="67"/>
    </row>
    <row r="6" spans="1:19" ht="15.75">
      <c r="A6" s="190"/>
      <c r="B6" s="190"/>
      <c r="C6" s="339">
        <f>Title!B10</f>
        <v>43646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189"/>
      <c r="Q6" s="191"/>
      <c r="R6" s="679" t="str">
        <f>'[2]Balance Sheet'!$H$5</f>
        <v>( thousand BGN)</v>
      </c>
      <c r="S6" s="679"/>
    </row>
    <row r="7" spans="1:18" s="169" customFormat="1" ht="15.75" customHeight="1">
      <c r="A7" s="671" t="s">
        <v>663</v>
      </c>
      <c r="B7" s="672"/>
      <c r="C7" s="675" t="s">
        <v>664</v>
      </c>
      <c r="D7" s="319" t="s">
        <v>717</v>
      </c>
      <c r="E7" s="319"/>
      <c r="F7" s="319"/>
      <c r="G7" s="319"/>
      <c r="H7" s="319" t="s">
        <v>718</v>
      </c>
      <c r="I7" s="319"/>
      <c r="J7" s="677" t="s">
        <v>719</v>
      </c>
      <c r="K7" s="319" t="s">
        <v>720</v>
      </c>
      <c r="L7" s="319"/>
      <c r="M7" s="319"/>
      <c r="N7" s="319"/>
      <c r="O7" s="319" t="s">
        <v>718</v>
      </c>
      <c r="P7" s="319"/>
      <c r="Q7" s="677" t="s">
        <v>721</v>
      </c>
      <c r="R7" s="677" t="s">
        <v>722</v>
      </c>
    </row>
    <row r="8" spans="1:18" s="169" customFormat="1" ht="66.75" customHeight="1">
      <c r="A8" s="673"/>
      <c r="B8" s="674"/>
      <c r="C8" s="676"/>
      <c r="D8" s="320" t="s">
        <v>723</v>
      </c>
      <c r="E8" s="320" t="s">
        <v>724</v>
      </c>
      <c r="F8" s="320" t="s">
        <v>725</v>
      </c>
      <c r="G8" s="320" t="s">
        <v>726</v>
      </c>
      <c r="H8" s="320" t="s">
        <v>684</v>
      </c>
      <c r="I8" s="320" t="s">
        <v>685</v>
      </c>
      <c r="J8" s="678"/>
      <c r="K8" s="320" t="s">
        <v>723</v>
      </c>
      <c r="L8" s="320" t="s">
        <v>727</v>
      </c>
      <c r="M8" s="320" t="s">
        <v>728</v>
      </c>
      <c r="N8" s="320" t="s">
        <v>923</v>
      </c>
      <c r="O8" s="320" t="s">
        <v>684</v>
      </c>
      <c r="P8" s="320" t="s">
        <v>685</v>
      </c>
      <c r="Q8" s="678"/>
      <c r="R8" s="678"/>
    </row>
    <row r="9" spans="1:18" s="169" customFormat="1" ht="16.5" thickBot="1">
      <c r="A9" s="192" t="s">
        <v>255</v>
      </c>
      <c r="B9" s="630"/>
      <c r="C9" s="193" t="s">
        <v>8</v>
      </c>
      <c r="D9" s="194">
        <v>1</v>
      </c>
      <c r="E9" s="194">
        <v>2</v>
      </c>
      <c r="F9" s="194">
        <v>3</v>
      </c>
      <c r="G9" s="194">
        <v>4</v>
      </c>
      <c r="H9" s="194">
        <v>5</v>
      </c>
      <c r="I9" s="194">
        <v>6</v>
      </c>
      <c r="J9" s="194">
        <v>7</v>
      </c>
      <c r="K9" s="194">
        <v>8</v>
      </c>
      <c r="L9" s="194">
        <v>9</v>
      </c>
      <c r="M9" s="194">
        <v>10</v>
      </c>
      <c r="N9" s="194">
        <v>11</v>
      </c>
      <c r="O9" s="194">
        <v>12</v>
      </c>
      <c r="P9" s="194">
        <v>13</v>
      </c>
      <c r="Q9" s="194">
        <v>14</v>
      </c>
      <c r="R9" s="195">
        <v>15</v>
      </c>
    </row>
    <row r="10" spans="1:18" ht="15.75">
      <c r="A10" s="196" t="s">
        <v>256</v>
      </c>
      <c r="B10" s="629" t="s">
        <v>729</v>
      </c>
      <c r="C10" s="482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99"/>
    </row>
    <row r="11" spans="1:18" ht="15.75">
      <c r="A11" s="197" t="s">
        <v>257</v>
      </c>
      <c r="B11" s="322" t="s">
        <v>730</v>
      </c>
      <c r="C11" s="484" t="s">
        <v>258</v>
      </c>
      <c r="D11" s="198">
        <v>43627</v>
      </c>
      <c r="E11" s="198">
        <v>1732</v>
      </c>
      <c r="F11" s="198"/>
      <c r="G11" s="495">
        <f>D11+E11-F11</f>
        <v>45359</v>
      </c>
      <c r="H11" s="198"/>
      <c r="I11" s="198"/>
      <c r="J11" s="495">
        <f>G11+H11-I11</f>
        <v>45359</v>
      </c>
      <c r="K11" s="198">
        <v>0</v>
      </c>
      <c r="L11" s="198"/>
      <c r="M11" s="198"/>
      <c r="N11" s="495">
        <f>K11+L11-M11</f>
        <v>0</v>
      </c>
      <c r="O11" s="198"/>
      <c r="P11" s="198"/>
      <c r="Q11" s="495">
        <f aca="true" t="shared" si="0" ref="Q11:Q27">N11+O11-P11</f>
        <v>0</v>
      </c>
      <c r="R11" s="500">
        <f aca="true" t="shared" si="1" ref="R11:R27">J11-Q11</f>
        <v>45359</v>
      </c>
    </row>
    <row r="12" spans="1:18" ht="15.75">
      <c r="A12" s="197" t="s">
        <v>259</v>
      </c>
      <c r="B12" s="322" t="s">
        <v>731</v>
      </c>
      <c r="C12" s="484" t="s">
        <v>260</v>
      </c>
      <c r="D12" s="198">
        <v>125731</v>
      </c>
      <c r="E12" s="198">
        <v>1548</v>
      </c>
      <c r="F12" s="198"/>
      <c r="G12" s="495">
        <f aca="true" t="shared" si="2" ref="G12:G41">D12+E12-F12</f>
        <v>127279</v>
      </c>
      <c r="H12" s="198"/>
      <c r="I12" s="198"/>
      <c r="J12" s="495">
        <f aca="true" t="shared" si="3" ref="J12:J41">G12+H12-I12</f>
        <v>127279</v>
      </c>
      <c r="K12" s="198">
        <v>31988</v>
      </c>
      <c r="L12" s="198">
        <v>2867</v>
      </c>
      <c r="M12" s="198"/>
      <c r="N12" s="495">
        <f aca="true" t="shared" si="4" ref="N12:N41">K12+L12-M12</f>
        <v>34855</v>
      </c>
      <c r="O12" s="198"/>
      <c r="P12" s="198"/>
      <c r="Q12" s="495">
        <f t="shared" si="0"/>
        <v>34855</v>
      </c>
      <c r="R12" s="500">
        <f t="shared" si="1"/>
        <v>92424</v>
      </c>
    </row>
    <row r="13" spans="1:18" ht="15.75">
      <c r="A13" s="197" t="s">
        <v>261</v>
      </c>
      <c r="B13" s="322" t="s">
        <v>732</v>
      </c>
      <c r="C13" s="484" t="s">
        <v>262</v>
      </c>
      <c r="D13" s="198">
        <v>173782</v>
      </c>
      <c r="E13" s="198">
        <v>4528</v>
      </c>
      <c r="F13" s="198">
        <v>1</v>
      </c>
      <c r="G13" s="495">
        <f t="shared" si="2"/>
        <v>178309</v>
      </c>
      <c r="H13" s="198"/>
      <c r="I13" s="198"/>
      <c r="J13" s="495">
        <f t="shared" si="3"/>
        <v>178309</v>
      </c>
      <c r="K13" s="198">
        <v>101057</v>
      </c>
      <c r="L13" s="198">
        <v>4438</v>
      </c>
      <c r="M13" s="198">
        <v>1</v>
      </c>
      <c r="N13" s="495">
        <f t="shared" si="4"/>
        <v>105494</v>
      </c>
      <c r="O13" s="198"/>
      <c r="P13" s="198"/>
      <c r="Q13" s="495">
        <f t="shared" si="0"/>
        <v>105494</v>
      </c>
      <c r="R13" s="500">
        <f t="shared" si="1"/>
        <v>72815</v>
      </c>
    </row>
    <row r="14" spans="1:18" ht="15.75">
      <c r="A14" s="197" t="s">
        <v>263</v>
      </c>
      <c r="B14" s="322" t="s">
        <v>733</v>
      </c>
      <c r="C14" s="484" t="s">
        <v>264</v>
      </c>
      <c r="D14" s="198">
        <v>16408</v>
      </c>
      <c r="E14" s="198">
        <v>486</v>
      </c>
      <c r="F14" s="198"/>
      <c r="G14" s="495">
        <f t="shared" si="2"/>
        <v>16894</v>
      </c>
      <c r="H14" s="198"/>
      <c r="I14" s="198"/>
      <c r="J14" s="495">
        <f t="shared" si="3"/>
        <v>16894</v>
      </c>
      <c r="K14" s="198">
        <v>5441</v>
      </c>
      <c r="L14" s="198">
        <v>470</v>
      </c>
      <c r="M14" s="198"/>
      <c r="N14" s="495">
        <f t="shared" si="4"/>
        <v>5911</v>
      </c>
      <c r="O14" s="198"/>
      <c r="P14" s="198"/>
      <c r="Q14" s="495">
        <f t="shared" si="0"/>
        <v>5911</v>
      </c>
      <c r="R14" s="500">
        <f t="shared" si="1"/>
        <v>10983</v>
      </c>
    </row>
    <row r="15" spans="1:18" ht="15.75">
      <c r="A15" s="197" t="s">
        <v>265</v>
      </c>
      <c r="B15" s="322" t="s">
        <v>734</v>
      </c>
      <c r="C15" s="484" t="s">
        <v>266</v>
      </c>
      <c r="D15" s="198">
        <v>10149</v>
      </c>
      <c r="E15" s="198">
        <v>187</v>
      </c>
      <c r="F15" s="198">
        <v>58</v>
      </c>
      <c r="G15" s="495">
        <f t="shared" si="2"/>
        <v>10278</v>
      </c>
      <c r="H15" s="198"/>
      <c r="I15" s="198"/>
      <c r="J15" s="495">
        <f t="shared" si="3"/>
        <v>10278</v>
      </c>
      <c r="K15" s="198">
        <v>6794</v>
      </c>
      <c r="L15" s="198">
        <v>575</v>
      </c>
      <c r="M15" s="198">
        <v>58</v>
      </c>
      <c r="N15" s="495">
        <f t="shared" si="4"/>
        <v>7311</v>
      </c>
      <c r="O15" s="198"/>
      <c r="P15" s="198"/>
      <c r="Q15" s="495">
        <f t="shared" si="0"/>
        <v>7311</v>
      </c>
      <c r="R15" s="500">
        <f t="shared" si="1"/>
        <v>2967</v>
      </c>
    </row>
    <row r="16" spans="1:18" ht="15.75">
      <c r="A16" s="199" t="s">
        <v>267</v>
      </c>
      <c r="B16" s="322" t="s">
        <v>735</v>
      </c>
      <c r="C16" s="484" t="s">
        <v>268</v>
      </c>
      <c r="D16" s="198">
        <v>12381</v>
      </c>
      <c r="E16" s="198">
        <v>246</v>
      </c>
      <c r="F16" s="198">
        <v>4</v>
      </c>
      <c r="G16" s="495">
        <f t="shared" si="2"/>
        <v>12623</v>
      </c>
      <c r="H16" s="198"/>
      <c r="I16" s="198"/>
      <c r="J16" s="495">
        <f t="shared" si="3"/>
        <v>12623</v>
      </c>
      <c r="K16" s="198">
        <v>9905</v>
      </c>
      <c r="L16" s="198">
        <v>334</v>
      </c>
      <c r="M16" s="198">
        <v>4</v>
      </c>
      <c r="N16" s="495">
        <f t="shared" si="4"/>
        <v>10235</v>
      </c>
      <c r="O16" s="198"/>
      <c r="P16" s="198"/>
      <c r="Q16" s="495">
        <f t="shared" si="0"/>
        <v>10235</v>
      </c>
      <c r="R16" s="500">
        <f t="shared" si="1"/>
        <v>2388</v>
      </c>
    </row>
    <row r="17" spans="1:18" s="157" customFormat="1" ht="15.75">
      <c r="A17" s="197" t="s">
        <v>269</v>
      </c>
      <c r="B17" s="323" t="s">
        <v>736</v>
      </c>
      <c r="C17" s="485" t="s">
        <v>270</v>
      </c>
      <c r="D17" s="198">
        <v>4775</v>
      </c>
      <c r="E17" s="198">
        <v>4330</v>
      </c>
      <c r="F17" s="198">
        <v>7534</v>
      </c>
      <c r="G17" s="495">
        <f t="shared" si="2"/>
        <v>1571</v>
      </c>
      <c r="H17" s="198"/>
      <c r="I17" s="198"/>
      <c r="J17" s="495">
        <f t="shared" si="3"/>
        <v>1571</v>
      </c>
      <c r="K17" s="198">
        <v>0</v>
      </c>
      <c r="L17" s="198"/>
      <c r="M17" s="198"/>
      <c r="N17" s="495">
        <f t="shared" si="4"/>
        <v>0</v>
      </c>
      <c r="O17" s="198"/>
      <c r="P17" s="198"/>
      <c r="Q17" s="495">
        <f t="shared" si="0"/>
        <v>0</v>
      </c>
      <c r="R17" s="500">
        <f t="shared" si="1"/>
        <v>1571</v>
      </c>
    </row>
    <row r="18" spans="1:18" ht="15.75">
      <c r="A18" s="197" t="s">
        <v>271</v>
      </c>
      <c r="B18" s="324" t="s">
        <v>737</v>
      </c>
      <c r="C18" s="484" t="s">
        <v>272</v>
      </c>
      <c r="D18" s="198">
        <v>124</v>
      </c>
      <c r="E18" s="198"/>
      <c r="F18" s="198"/>
      <c r="G18" s="495">
        <f t="shared" si="2"/>
        <v>124</v>
      </c>
      <c r="H18" s="198"/>
      <c r="I18" s="198"/>
      <c r="J18" s="495">
        <f t="shared" si="3"/>
        <v>124</v>
      </c>
      <c r="K18" s="198">
        <v>79</v>
      </c>
      <c r="L18" s="198">
        <v>5</v>
      </c>
      <c r="M18" s="198"/>
      <c r="N18" s="495">
        <f t="shared" si="4"/>
        <v>84</v>
      </c>
      <c r="O18" s="198"/>
      <c r="P18" s="198"/>
      <c r="Q18" s="495">
        <f t="shared" si="0"/>
        <v>84</v>
      </c>
      <c r="R18" s="500">
        <f t="shared" si="1"/>
        <v>40</v>
      </c>
    </row>
    <row r="19" spans="1:18" ht="15.75">
      <c r="A19" s="197"/>
      <c r="B19" s="325" t="s">
        <v>738</v>
      </c>
      <c r="C19" s="486" t="s">
        <v>273</v>
      </c>
      <c r="D19" s="487">
        <f>SUM(D11:D18)</f>
        <v>386977</v>
      </c>
      <c r="E19" s="487">
        <f>SUM(E11:E18)</f>
        <v>13057</v>
      </c>
      <c r="F19" s="487">
        <f>SUM(F11:F18)</f>
        <v>7597</v>
      </c>
      <c r="G19" s="495">
        <f t="shared" si="2"/>
        <v>392437</v>
      </c>
      <c r="H19" s="487">
        <f>SUM(H11:H18)</f>
        <v>0</v>
      </c>
      <c r="I19" s="487">
        <f>SUM(I11:I18)</f>
        <v>0</v>
      </c>
      <c r="J19" s="495">
        <f t="shared" si="3"/>
        <v>392437</v>
      </c>
      <c r="K19" s="487">
        <f>SUM(K11:K18)</f>
        <v>155264</v>
      </c>
      <c r="L19" s="487">
        <f>SUM(L11:L18)</f>
        <v>8689</v>
      </c>
      <c r="M19" s="487">
        <f>SUM(M11:M18)</f>
        <v>63</v>
      </c>
      <c r="N19" s="495">
        <f t="shared" si="4"/>
        <v>163890</v>
      </c>
      <c r="O19" s="487">
        <f>SUM(O11:O18)</f>
        <v>0</v>
      </c>
      <c r="P19" s="487">
        <f>SUM(P11:P18)</f>
        <v>0</v>
      </c>
      <c r="Q19" s="495">
        <f t="shared" si="0"/>
        <v>163890</v>
      </c>
      <c r="R19" s="500">
        <f t="shared" si="1"/>
        <v>228547</v>
      </c>
    </row>
    <row r="20" spans="1:18" ht="15.75">
      <c r="A20" s="200" t="s">
        <v>274</v>
      </c>
      <c r="B20" s="326" t="s">
        <v>739</v>
      </c>
      <c r="C20" s="486" t="s">
        <v>275</v>
      </c>
      <c r="D20" s="198">
        <v>37451</v>
      </c>
      <c r="E20" s="198">
        <v>225</v>
      </c>
      <c r="F20" s="198"/>
      <c r="G20" s="495">
        <f t="shared" si="2"/>
        <v>37676</v>
      </c>
      <c r="H20" s="198"/>
      <c r="I20" s="198"/>
      <c r="J20" s="495">
        <f t="shared" si="3"/>
        <v>37676</v>
      </c>
      <c r="K20" s="198"/>
      <c r="L20" s="198"/>
      <c r="M20" s="198"/>
      <c r="N20" s="495">
        <f t="shared" si="4"/>
        <v>0</v>
      </c>
      <c r="O20" s="198"/>
      <c r="P20" s="198"/>
      <c r="Q20" s="495">
        <f t="shared" si="0"/>
        <v>0</v>
      </c>
      <c r="R20" s="500">
        <f t="shared" si="1"/>
        <v>37676</v>
      </c>
    </row>
    <row r="21" spans="1:18" ht="15.75">
      <c r="A21" s="201" t="s">
        <v>276</v>
      </c>
      <c r="B21" s="326" t="s">
        <v>740</v>
      </c>
      <c r="C21" s="486" t="s">
        <v>277</v>
      </c>
      <c r="D21" s="198">
        <v>938</v>
      </c>
      <c r="E21" s="198">
        <v>973</v>
      </c>
      <c r="F21" s="198"/>
      <c r="G21" s="495">
        <f t="shared" si="2"/>
        <v>1911</v>
      </c>
      <c r="H21" s="198"/>
      <c r="I21" s="198"/>
      <c r="J21" s="495">
        <f t="shared" si="3"/>
        <v>1911</v>
      </c>
      <c r="K21" s="198"/>
      <c r="L21" s="198"/>
      <c r="M21" s="198"/>
      <c r="N21" s="495">
        <f t="shared" si="4"/>
        <v>0</v>
      </c>
      <c r="O21" s="198"/>
      <c r="P21" s="198"/>
      <c r="Q21" s="495">
        <f t="shared" si="0"/>
        <v>0</v>
      </c>
      <c r="R21" s="500">
        <f t="shared" si="1"/>
        <v>1911</v>
      </c>
    </row>
    <row r="22" spans="1:18" ht="15.75">
      <c r="A22" s="201" t="s">
        <v>278</v>
      </c>
      <c r="B22" s="321" t="s">
        <v>741</v>
      </c>
      <c r="C22" s="484"/>
      <c r="D22" s="488"/>
      <c r="E22" s="488"/>
      <c r="F22" s="488"/>
      <c r="G22" s="495">
        <f t="shared" si="2"/>
        <v>0</v>
      </c>
      <c r="H22" s="488"/>
      <c r="I22" s="488"/>
      <c r="J22" s="495">
        <f t="shared" si="3"/>
        <v>0</v>
      </c>
      <c r="K22" s="488"/>
      <c r="L22" s="488"/>
      <c r="M22" s="488"/>
      <c r="N22" s="495">
        <f t="shared" si="4"/>
        <v>0</v>
      </c>
      <c r="O22" s="488"/>
      <c r="P22" s="488"/>
      <c r="Q22" s="495">
        <f t="shared" si="0"/>
        <v>0</v>
      </c>
      <c r="R22" s="500">
        <f t="shared" si="1"/>
        <v>0</v>
      </c>
    </row>
    <row r="23" spans="1:18" ht="15.75">
      <c r="A23" s="197" t="s">
        <v>257</v>
      </c>
      <c r="B23" s="322" t="s">
        <v>742</v>
      </c>
      <c r="C23" s="484" t="s">
        <v>279</v>
      </c>
      <c r="D23" s="198">
        <v>11697</v>
      </c>
      <c r="E23" s="198">
        <v>107</v>
      </c>
      <c r="F23" s="198"/>
      <c r="G23" s="495">
        <f t="shared" si="2"/>
        <v>11804</v>
      </c>
      <c r="H23" s="198"/>
      <c r="I23" s="198"/>
      <c r="J23" s="495">
        <f t="shared" si="3"/>
        <v>11804</v>
      </c>
      <c r="K23" s="198">
        <v>7940</v>
      </c>
      <c r="L23" s="198">
        <v>408</v>
      </c>
      <c r="M23" s="198"/>
      <c r="N23" s="495">
        <f t="shared" si="4"/>
        <v>8348</v>
      </c>
      <c r="O23" s="198"/>
      <c r="P23" s="198"/>
      <c r="Q23" s="495">
        <f t="shared" si="0"/>
        <v>8348</v>
      </c>
      <c r="R23" s="500">
        <f t="shared" si="1"/>
        <v>3456</v>
      </c>
    </row>
    <row r="24" spans="1:18" ht="15.75">
      <c r="A24" s="197" t="s">
        <v>259</v>
      </c>
      <c r="B24" s="322" t="s">
        <v>743</v>
      </c>
      <c r="C24" s="484" t="s">
        <v>280</v>
      </c>
      <c r="D24" s="198">
        <v>4501</v>
      </c>
      <c r="E24" s="198"/>
      <c r="F24" s="198"/>
      <c r="G24" s="495">
        <f t="shared" si="2"/>
        <v>4501</v>
      </c>
      <c r="H24" s="198"/>
      <c r="I24" s="198"/>
      <c r="J24" s="495">
        <f t="shared" si="3"/>
        <v>4501</v>
      </c>
      <c r="K24" s="198">
        <v>3082</v>
      </c>
      <c r="L24" s="198">
        <v>168</v>
      </c>
      <c r="M24" s="198"/>
      <c r="N24" s="495">
        <f t="shared" si="4"/>
        <v>3250</v>
      </c>
      <c r="O24" s="198"/>
      <c r="P24" s="198"/>
      <c r="Q24" s="495">
        <f t="shared" si="0"/>
        <v>3250</v>
      </c>
      <c r="R24" s="500">
        <f t="shared" si="1"/>
        <v>1251</v>
      </c>
    </row>
    <row r="25" spans="1:18" ht="15.75">
      <c r="A25" s="202" t="s">
        <v>261</v>
      </c>
      <c r="B25" s="323" t="s">
        <v>744</v>
      </c>
      <c r="C25" s="484" t="s">
        <v>281</v>
      </c>
      <c r="D25" s="198">
        <v>0</v>
      </c>
      <c r="E25" s="198"/>
      <c r="F25" s="198"/>
      <c r="G25" s="495">
        <f t="shared" si="2"/>
        <v>0</v>
      </c>
      <c r="H25" s="198"/>
      <c r="I25" s="198"/>
      <c r="J25" s="495">
        <f t="shared" si="3"/>
        <v>0</v>
      </c>
      <c r="K25" s="198"/>
      <c r="L25" s="198"/>
      <c r="M25" s="198"/>
      <c r="N25" s="495">
        <f t="shared" si="4"/>
        <v>0</v>
      </c>
      <c r="O25" s="198"/>
      <c r="P25" s="198"/>
      <c r="Q25" s="495">
        <f t="shared" si="0"/>
        <v>0</v>
      </c>
      <c r="R25" s="500">
        <f t="shared" si="1"/>
        <v>0</v>
      </c>
    </row>
    <row r="26" spans="1:18" ht="15.75">
      <c r="A26" s="197" t="s">
        <v>263</v>
      </c>
      <c r="B26" s="327" t="s">
        <v>745</v>
      </c>
      <c r="C26" s="484" t="s">
        <v>282</v>
      </c>
      <c r="D26" s="198">
        <v>7</v>
      </c>
      <c r="E26" s="198">
        <v>136</v>
      </c>
      <c r="F26" s="198">
        <v>107</v>
      </c>
      <c r="G26" s="495">
        <f t="shared" si="2"/>
        <v>36</v>
      </c>
      <c r="H26" s="198"/>
      <c r="I26" s="198"/>
      <c r="J26" s="495">
        <f t="shared" si="3"/>
        <v>36</v>
      </c>
      <c r="K26" s="198"/>
      <c r="L26" s="198"/>
      <c r="M26" s="198"/>
      <c r="N26" s="495">
        <f t="shared" si="4"/>
        <v>0</v>
      </c>
      <c r="O26" s="198"/>
      <c r="P26" s="198"/>
      <c r="Q26" s="495">
        <f t="shared" si="0"/>
        <v>0</v>
      </c>
      <c r="R26" s="500">
        <f t="shared" si="1"/>
        <v>36</v>
      </c>
    </row>
    <row r="27" spans="1:18" ht="15.75">
      <c r="A27" s="197"/>
      <c r="B27" s="325" t="s">
        <v>443</v>
      </c>
      <c r="C27" s="489" t="s">
        <v>283</v>
      </c>
      <c r="D27" s="490">
        <f>SUM(D23:D26)</f>
        <v>16205</v>
      </c>
      <c r="E27" s="490">
        <f>SUM(E23:E26)</f>
        <v>243</v>
      </c>
      <c r="F27" s="490">
        <f>SUM(F23:F26)</f>
        <v>107</v>
      </c>
      <c r="G27" s="498">
        <f t="shared" si="2"/>
        <v>16341</v>
      </c>
      <c r="H27" s="490">
        <f aca="true" t="shared" si="5" ref="H27:P27">SUM(H23:H26)</f>
        <v>0</v>
      </c>
      <c r="I27" s="490">
        <f t="shared" si="5"/>
        <v>0</v>
      </c>
      <c r="J27" s="498">
        <f t="shared" si="3"/>
        <v>16341</v>
      </c>
      <c r="K27" s="490">
        <f t="shared" si="5"/>
        <v>11022</v>
      </c>
      <c r="L27" s="490">
        <f t="shared" si="5"/>
        <v>576</v>
      </c>
      <c r="M27" s="490">
        <f t="shared" si="5"/>
        <v>0</v>
      </c>
      <c r="N27" s="498">
        <f t="shared" si="4"/>
        <v>11598</v>
      </c>
      <c r="O27" s="490">
        <f t="shared" si="5"/>
        <v>0</v>
      </c>
      <c r="P27" s="490">
        <f t="shared" si="5"/>
        <v>0</v>
      </c>
      <c r="Q27" s="498">
        <f t="shared" si="0"/>
        <v>11598</v>
      </c>
      <c r="R27" s="501">
        <f t="shared" si="1"/>
        <v>4743</v>
      </c>
    </row>
    <row r="28" spans="1:18" ht="25.5">
      <c r="A28" s="201" t="s">
        <v>284</v>
      </c>
      <c r="B28" s="328" t="s">
        <v>746</v>
      </c>
      <c r="C28" s="491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502"/>
    </row>
    <row r="29" spans="1:18" ht="15.75">
      <c r="A29" s="197" t="s">
        <v>257</v>
      </c>
      <c r="B29" s="329" t="s">
        <v>747</v>
      </c>
      <c r="C29" s="493" t="s">
        <v>285</v>
      </c>
      <c r="D29" s="494">
        <f>SUM(D30:D33)</f>
        <v>105506</v>
      </c>
      <c r="E29" s="494">
        <f aca="true" t="shared" si="6" ref="E29:P29">SUM(E30:E33)</f>
        <v>2437</v>
      </c>
      <c r="F29" s="494">
        <f t="shared" si="6"/>
        <v>1190</v>
      </c>
      <c r="G29" s="494">
        <f t="shared" si="2"/>
        <v>106753</v>
      </c>
      <c r="H29" s="494">
        <f t="shared" si="6"/>
        <v>94</v>
      </c>
      <c r="I29" s="494">
        <f t="shared" si="6"/>
        <v>638</v>
      </c>
      <c r="J29" s="494">
        <f t="shared" si="3"/>
        <v>106209</v>
      </c>
      <c r="K29" s="494">
        <f t="shared" si="6"/>
        <v>0</v>
      </c>
      <c r="L29" s="494">
        <f t="shared" si="6"/>
        <v>0</v>
      </c>
      <c r="M29" s="494">
        <f t="shared" si="6"/>
        <v>0</v>
      </c>
      <c r="N29" s="494">
        <f t="shared" si="4"/>
        <v>0</v>
      </c>
      <c r="O29" s="494">
        <f t="shared" si="6"/>
        <v>0</v>
      </c>
      <c r="P29" s="494">
        <f t="shared" si="6"/>
        <v>0</v>
      </c>
      <c r="Q29" s="494">
        <f>N29+O29-P29</f>
        <v>0</v>
      </c>
      <c r="R29" s="503">
        <f>J29-Q29</f>
        <v>106209</v>
      </c>
    </row>
    <row r="30" spans="1:18" ht="15.75">
      <c r="A30" s="197"/>
      <c r="B30" s="322" t="s">
        <v>450</v>
      </c>
      <c r="C30" s="484" t="s">
        <v>286</v>
      </c>
      <c r="D30" s="198">
        <v>89945</v>
      </c>
      <c r="E30" s="198">
        <v>686</v>
      </c>
      <c r="F30" s="198">
        <v>1033</v>
      </c>
      <c r="G30" s="495">
        <f t="shared" si="2"/>
        <v>89598</v>
      </c>
      <c r="H30" s="198"/>
      <c r="I30" s="198"/>
      <c r="J30" s="495">
        <f t="shared" si="3"/>
        <v>89598</v>
      </c>
      <c r="K30" s="198"/>
      <c r="L30" s="198"/>
      <c r="M30" s="198"/>
      <c r="N30" s="495">
        <f t="shared" si="4"/>
        <v>0</v>
      </c>
      <c r="O30" s="198"/>
      <c r="P30" s="198"/>
      <c r="Q30" s="495">
        <f aca="true" t="shared" si="7" ref="Q30:Q41">N30+O30-P30</f>
        <v>0</v>
      </c>
      <c r="R30" s="500">
        <f aca="true" t="shared" si="8" ref="R30:R41">J30-Q30</f>
        <v>89598</v>
      </c>
    </row>
    <row r="31" spans="1:18" ht="15.75">
      <c r="A31" s="197"/>
      <c r="B31" s="322" t="s">
        <v>451</v>
      </c>
      <c r="C31" s="484" t="s">
        <v>287</v>
      </c>
      <c r="D31" s="198">
        <v>0</v>
      </c>
      <c r="E31" s="198"/>
      <c r="F31" s="198"/>
      <c r="G31" s="495">
        <f t="shared" si="2"/>
        <v>0</v>
      </c>
      <c r="H31" s="198"/>
      <c r="I31" s="198"/>
      <c r="J31" s="495">
        <f t="shared" si="3"/>
        <v>0</v>
      </c>
      <c r="K31" s="198"/>
      <c r="L31" s="198"/>
      <c r="M31" s="198"/>
      <c r="N31" s="495">
        <f t="shared" si="4"/>
        <v>0</v>
      </c>
      <c r="O31" s="198"/>
      <c r="P31" s="198"/>
      <c r="Q31" s="495">
        <f t="shared" si="7"/>
        <v>0</v>
      </c>
      <c r="R31" s="500">
        <f t="shared" si="8"/>
        <v>0</v>
      </c>
    </row>
    <row r="32" spans="1:18" ht="15.75">
      <c r="A32" s="197"/>
      <c r="B32" s="322" t="s">
        <v>452</v>
      </c>
      <c r="C32" s="484" t="s">
        <v>288</v>
      </c>
      <c r="D32" s="198">
        <v>7962</v>
      </c>
      <c r="E32" s="198">
        <v>134</v>
      </c>
      <c r="F32" s="198">
        <v>67</v>
      </c>
      <c r="G32" s="495">
        <f t="shared" si="2"/>
        <v>8029</v>
      </c>
      <c r="H32" s="198"/>
      <c r="I32" s="198"/>
      <c r="J32" s="495">
        <f t="shared" si="3"/>
        <v>8029</v>
      </c>
      <c r="K32" s="198"/>
      <c r="L32" s="198"/>
      <c r="M32" s="198"/>
      <c r="N32" s="495">
        <f t="shared" si="4"/>
        <v>0</v>
      </c>
      <c r="O32" s="198"/>
      <c r="P32" s="198"/>
      <c r="Q32" s="495">
        <f t="shared" si="7"/>
        <v>0</v>
      </c>
      <c r="R32" s="500">
        <f t="shared" si="8"/>
        <v>8029</v>
      </c>
    </row>
    <row r="33" spans="1:18" ht="15.75">
      <c r="A33" s="197"/>
      <c r="B33" s="322" t="s">
        <v>453</v>
      </c>
      <c r="C33" s="484" t="s">
        <v>289</v>
      </c>
      <c r="D33" s="198">
        <v>7599</v>
      </c>
      <c r="E33" s="198">
        <v>1617</v>
      </c>
      <c r="F33" s="198">
        <v>90</v>
      </c>
      <c r="G33" s="495">
        <f t="shared" si="2"/>
        <v>9126</v>
      </c>
      <c r="H33" s="198">
        <v>94</v>
      </c>
      <c r="I33" s="198">
        <v>638</v>
      </c>
      <c r="J33" s="495">
        <f t="shared" si="3"/>
        <v>8582</v>
      </c>
      <c r="K33" s="198"/>
      <c r="L33" s="198"/>
      <c r="M33" s="198"/>
      <c r="N33" s="495">
        <f t="shared" si="4"/>
        <v>0</v>
      </c>
      <c r="O33" s="198"/>
      <c r="P33" s="198"/>
      <c r="Q33" s="495">
        <f t="shared" si="7"/>
        <v>0</v>
      </c>
      <c r="R33" s="500">
        <f t="shared" si="8"/>
        <v>8582</v>
      </c>
    </row>
    <row r="34" spans="1:18" ht="15.75">
      <c r="A34" s="197" t="s">
        <v>259</v>
      </c>
      <c r="B34" s="329" t="s">
        <v>748</v>
      </c>
      <c r="C34" s="484" t="s">
        <v>290</v>
      </c>
      <c r="D34" s="495">
        <f>SUM(D35:D38)</f>
        <v>0</v>
      </c>
      <c r="E34" s="495">
        <f aca="true" t="shared" si="9" ref="E34:P34">SUM(E35:E38)</f>
        <v>0</v>
      </c>
      <c r="F34" s="495">
        <f t="shared" si="9"/>
        <v>0</v>
      </c>
      <c r="G34" s="495">
        <f t="shared" si="2"/>
        <v>0</v>
      </c>
      <c r="H34" s="495">
        <f t="shared" si="9"/>
        <v>0</v>
      </c>
      <c r="I34" s="495">
        <f t="shared" si="9"/>
        <v>0</v>
      </c>
      <c r="J34" s="495">
        <f t="shared" si="3"/>
        <v>0</v>
      </c>
      <c r="K34" s="495">
        <f t="shared" si="9"/>
        <v>0</v>
      </c>
      <c r="L34" s="495">
        <f t="shared" si="9"/>
        <v>0</v>
      </c>
      <c r="M34" s="495">
        <f t="shared" si="9"/>
        <v>0</v>
      </c>
      <c r="N34" s="495">
        <f t="shared" si="4"/>
        <v>0</v>
      </c>
      <c r="O34" s="495">
        <f t="shared" si="9"/>
        <v>0</v>
      </c>
      <c r="P34" s="495">
        <f t="shared" si="9"/>
        <v>0</v>
      </c>
      <c r="Q34" s="495">
        <f t="shared" si="7"/>
        <v>0</v>
      </c>
      <c r="R34" s="500">
        <f t="shared" si="8"/>
        <v>0</v>
      </c>
    </row>
    <row r="35" spans="1:18" ht="15.75">
      <c r="A35" s="197"/>
      <c r="B35" s="330" t="s">
        <v>455</v>
      </c>
      <c r="C35" s="484" t="s">
        <v>291</v>
      </c>
      <c r="D35" s="198"/>
      <c r="E35" s="198"/>
      <c r="F35" s="198"/>
      <c r="G35" s="495">
        <f t="shared" si="2"/>
        <v>0</v>
      </c>
      <c r="H35" s="198"/>
      <c r="I35" s="198"/>
      <c r="J35" s="495">
        <f t="shared" si="3"/>
        <v>0</v>
      </c>
      <c r="K35" s="198"/>
      <c r="L35" s="198"/>
      <c r="M35" s="198"/>
      <c r="N35" s="495">
        <f t="shared" si="4"/>
        <v>0</v>
      </c>
      <c r="O35" s="198"/>
      <c r="P35" s="198"/>
      <c r="Q35" s="495">
        <f t="shared" si="7"/>
        <v>0</v>
      </c>
      <c r="R35" s="500">
        <f t="shared" si="8"/>
        <v>0</v>
      </c>
    </row>
    <row r="36" spans="1:18" ht="15.75">
      <c r="A36" s="197"/>
      <c r="B36" s="330" t="s">
        <v>749</v>
      </c>
      <c r="C36" s="484" t="s">
        <v>292</v>
      </c>
      <c r="D36" s="198"/>
      <c r="E36" s="198"/>
      <c r="F36" s="198"/>
      <c r="G36" s="495">
        <f t="shared" si="2"/>
        <v>0</v>
      </c>
      <c r="H36" s="198"/>
      <c r="I36" s="198"/>
      <c r="J36" s="495">
        <f t="shared" si="3"/>
        <v>0</v>
      </c>
      <c r="K36" s="198"/>
      <c r="L36" s="198"/>
      <c r="M36" s="198"/>
      <c r="N36" s="495">
        <f t="shared" si="4"/>
        <v>0</v>
      </c>
      <c r="O36" s="198"/>
      <c r="P36" s="198"/>
      <c r="Q36" s="495">
        <f t="shared" si="7"/>
        <v>0</v>
      </c>
      <c r="R36" s="500">
        <f t="shared" si="8"/>
        <v>0</v>
      </c>
    </row>
    <row r="37" spans="1:18" ht="15.75">
      <c r="A37" s="197"/>
      <c r="B37" s="330" t="s">
        <v>750</v>
      </c>
      <c r="C37" s="484" t="s">
        <v>293</v>
      </c>
      <c r="D37" s="198"/>
      <c r="E37" s="198"/>
      <c r="F37" s="198"/>
      <c r="G37" s="495">
        <f t="shared" si="2"/>
        <v>0</v>
      </c>
      <c r="H37" s="198"/>
      <c r="I37" s="198"/>
      <c r="J37" s="495">
        <f t="shared" si="3"/>
        <v>0</v>
      </c>
      <c r="K37" s="198"/>
      <c r="L37" s="198"/>
      <c r="M37" s="198"/>
      <c r="N37" s="495">
        <f t="shared" si="4"/>
        <v>0</v>
      </c>
      <c r="O37" s="198"/>
      <c r="P37" s="198"/>
      <c r="Q37" s="495">
        <f t="shared" si="7"/>
        <v>0</v>
      </c>
      <c r="R37" s="500">
        <f t="shared" si="8"/>
        <v>0</v>
      </c>
    </row>
    <row r="38" spans="1:18" ht="15.75">
      <c r="A38" s="197"/>
      <c r="B38" s="330" t="s">
        <v>737</v>
      </c>
      <c r="C38" s="484" t="s">
        <v>294</v>
      </c>
      <c r="D38" s="198"/>
      <c r="E38" s="198"/>
      <c r="F38" s="198"/>
      <c r="G38" s="495">
        <f t="shared" si="2"/>
        <v>0</v>
      </c>
      <c r="H38" s="198"/>
      <c r="I38" s="198"/>
      <c r="J38" s="495">
        <f t="shared" si="3"/>
        <v>0</v>
      </c>
      <c r="K38" s="198"/>
      <c r="L38" s="198"/>
      <c r="M38" s="198"/>
      <c r="N38" s="495">
        <f t="shared" si="4"/>
        <v>0</v>
      </c>
      <c r="O38" s="198"/>
      <c r="P38" s="198"/>
      <c r="Q38" s="495">
        <f t="shared" si="7"/>
        <v>0</v>
      </c>
      <c r="R38" s="500">
        <f t="shared" si="8"/>
        <v>0</v>
      </c>
    </row>
    <row r="39" spans="1:18" ht="15.75">
      <c r="A39" s="197" t="s">
        <v>261</v>
      </c>
      <c r="B39" s="330" t="s">
        <v>751</v>
      </c>
      <c r="C39" s="484" t="s">
        <v>295</v>
      </c>
      <c r="D39" s="198"/>
      <c r="E39" s="198"/>
      <c r="F39" s="198"/>
      <c r="G39" s="495">
        <f t="shared" si="2"/>
        <v>0</v>
      </c>
      <c r="H39" s="198"/>
      <c r="I39" s="198"/>
      <c r="J39" s="495">
        <f t="shared" si="3"/>
        <v>0</v>
      </c>
      <c r="K39" s="198"/>
      <c r="L39" s="198"/>
      <c r="M39" s="198"/>
      <c r="N39" s="495">
        <f t="shared" si="4"/>
        <v>0</v>
      </c>
      <c r="O39" s="198"/>
      <c r="P39" s="198"/>
      <c r="Q39" s="495">
        <f t="shared" si="7"/>
        <v>0</v>
      </c>
      <c r="R39" s="500">
        <f t="shared" si="8"/>
        <v>0</v>
      </c>
    </row>
    <row r="40" spans="1:18" ht="15.75">
      <c r="A40" s="197"/>
      <c r="B40" s="325" t="s">
        <v>752</v>
      </c>
      <c r="C40" s="486" t="s">
        <v>296</v>
      </c>
      <c r="D40" s="487">
        <f>D29+D34+D39</f>
        <v>105506</v>
      </c>
      <c r="E40" s="487">
        <f aca="true" t="shared" si="10" ref="E40:P40">E29+E34+E39</f>
        <v>2437</v>
      </c>
      <c r="F40" s="487">
        <f t="shared" si="10"/>
        <v>1190</v>
      </c>
      <c r="G40" s="495">
        <f t="shared" si="2"/>
        <v>106753</v>
      </c>
      <c r="H40" s="487">
        <f t="shared" si="10"/>
        <v>94</v>
      </c>
      <c r="I40" s="487">
        <f t="shared" si="10"/>
        <v>638</v>
      </c>
      <c r="J40" s="495">
        <f t="shared" si="3"/>
        <v>106209</v>
      </c>
      <c r="K40" s="487">
        <f t="shared" si="10"/>
        <v>0</v>
      </c>
      <c r="L40" s="487">
        <f t="shared" si="10"/>
        <v>0</v>
      </c>
      <c r="M40" s="487">
        <f t="shared" si="10"/>
        <v>0</v>
      </c>
      <c r="N40" s="495">
        <f t="shared" si="4"/>
        <v>0</v>
      </c>
      <c r="O40" s="487">
        <f t="shared" si="10"/>
        <v>0</v>
      </c>
      <c r="P40" s="487">
        <f t="shared" si="10"/>
        <v>0</v>
      </c>
      <c r="Q40" s="495">
        <f t="shared" si="7"/>
        <v>0</v>
      </c>
      <c r="R40" s="500">
        <f t="shared" si="8"/>
        <v>106209</v>
      </c>
    </row>
    <row r="41" spans="1:18" ht="15.75">
      <c r="A41" s="200" t="s">
        <v>297</v>
      </c>
      <c r="B41" s="331" t="s">
        <v>753</v>
      </c>
      <c r="C41" s="486" t="s">
        <v>298</v>
      </c>
      <c r="D41" s="198">
        <f>1445+5253</f>
        <v>6698</v>
      </c>
      <c r="E41" s="198"/>
      <c r="F41" s="198"/>
      <c r="G41" s="495">
        <f t="shared" si="2"/>
        <v>6698</v>
      </c>
      <c r="H41" s="198"/>
      <c r="I41" s="198"/>
      <c r="J41" s="495">
        <f t="shared" si="3"/>
        <v>6698</v>
      </c>
      <c r="K41" s="198"/>
      <c r="L41" s="198"/>
      <c r="M41" s="198"/>
      <c r="N41" s="495">
        <f t="shared" si="4"/>
        <v>0</v>
      </c>
      <c r="O41" s="198"/>
      <c r="P41" s="198"/>
      <c r="Q41" s="495">
        <f t="shared" si="7"/>
        <v>0</v>
      </c>
      <c r="R41" s="500">
        <f t="shared" si="8"/>
        <v>6698</v>
      </c>
    </row>
    <row r="42" spans="1:18" ht="16.5" thickBot="1">
      <c r="A42" s="203"/>
      <c r="B42" s="650" t="s">
        <v>754</v>
      </c>
      <c r="C42" s="496" t="s">
        <v>299</v>
      </c>
      <c r="D42" s="497">
        <f>D19+D20+D21+D27+D40+D41</f>
        <v>553775</v>
      </c>
      <c r="E42" s="497">
        <f>E19+E20+E21+E27+E40+E41</f>
        <v>16935</v>
      </c>
      <c r="F42" s="497">
        <f aca="true" t="shared" si="11" ref="F42:R42">F19+F20+F21+F27+F40+F41</f>
        <v>8894</v>
      </c>
      <c r="G42" s="497">
        <f t="shared" si="11"/>
        <v>561816</v>
      </c>
      <c r="H42" s="497">
        <f t="shared" si="11"/>
        <v>94</v>
      </c>
      <c r="I42" s="497">
        <f t="shared" si="11"/>
        <v>638</v>
      </c>
      <c r="J42" s="497">
        <f t="shared" si="11"/>
        <v>561272</v>
      </c>
      <c r="K42" s="497">
        <f t="shared" si="11"/>
        <v>166286</v>
      </c>
      <c r="L42" s="497">
        <f t="shared" si="11"/>
        <v>9265</v>
      </c>
      <c r="M42" s="497">
        <f t="shared" si="11"/>
        <v>63</v>
      </c>
      <c r="N42" s="497">
        <f t="shared" si="11"/>
        <v>175488</v>
      </c>
      <c r="O42" s="497">
        <f t="shared" si="11"/>
        <v>0</v>
      </c>
      <c r="P42" s="497">
        <f t="shared" si="11"/>
        <v>0</v>
      </c>
      <c r="Q42" s="497">
        <f t="shared" si="11"/>
        <v>175488</v>
      </c>
      <c r="R42" s="504">
        <f t="shared" si="11"/>
        <v>385784</v>
      </c>
    </row>
    <row r="43" spans="1:18" ht="15.75">
      <c r="A43" s="204"/>
      <c r="B43" s="204"/>
      <c r="C43" s="204"/>
      <c r="D43" s="205"/>
      <c r="E43" s="205"/>
      <c r="F43" s="205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</row>
    <row r="44" spans="1:18" ht="15.75">
      <c r="A44" s="204"/>
      <c r="B44" s="204" t="s">
        <v>872</v>
      </c>
      <c r="C44" s="204"/>
      <c r="D44" s="207"/>
      <c r="E44" s="207"/>
      <c r="F44" s="207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</row>
    <row r="45" spans="1:18" ht="15.75">
      <c r="A45" s="204"/>
      <c r="B45" s="272" t="s">
        <v>399</v>
      </c>
      <c r="C45" s="664">
        <f>Title!B11</f>
        <v>43675</v>
      </c>
      <c r="D45" s="664"/>
      <c r="E45" s="664"/>
      <c r="F45" s="664"/>
      <c r="G45" s="664"/>
      <c r="H45" s="664"/>
      <c r="I45" s="664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2:9" ht="15.75">
      <c r="B46" s="69"/>
      <c r="C46" s="70"/>
      <c r="D46" s="70"/>
      <c r="E46" s="70"/>
      <c r="F46" s="70"/>
      <c r="G46" s="70"/>
      <c r="H46" s="70"/>
      <c r="I46" s="70"/>
    </row>
    <row r="47" spans="2:9" ht="15.75">
      <c r="B47" s="73"/>
      <c r="C47" s="665"/>
      <c r="D47" s="665"/>
      <c r="E47" s="665"/>
      <c r="F47" s="665"/>
      <c r="G47" s="66"/>
      <c r="H47" s="67"/>
      <c r="I47" s="49"/>
    </row>
    <row r="48" spans="2:9" ht="15.75">
      <c r="B48" s="272" t="s">
        <v>504</v>
      </c>
      <c r="C48" s="271"/>
      <c r="D48" s="101"/>
      <c r="E48" s="101"/>
      <c r="F48" s="87"/>
      <c r="G48" s="87"/>
      <c r="H48" s="103"/>
      <c r="I48" s="103"/>
    </row>
    <row r="49" spans="2:9" ht="15.75">
      <c r="B49" s="272"/>
      <c r="C49" s="648" t="s">
        <v>867</v>
      </c>
      <c r="D49" s="101"/>
      <c r="E49" s="101"/>
      <c r="F49" s="87"/>
      <c r="G49" s="87"/>
      <c r="H49" s="103"/>
      <c r="I49" s="103"/>
    </row>
    <row r="50" spans="2:9" ht="15.75">
      <c r="B50" s="272" t="s">
        <v>505</v>
      </c>
      <c r="C50" s="649"/>
      <c r="D50" s="101"/>
      <c r="E50" s="101"/>
      <c r="F50" s="87"/>
      <c r="G50" s="87"/>
      <c r="H50" s="103"/>
      <c r="I50" s="103"/>
    </row>
    <row r="51" spans="2:9" ht="15.75" customHeight="1">
      <c r="B51" s="271"/>
      <c r="C51" s="648" t="s">
        <v>506</v>
      </c>
      <c r="D51" s="101"/>
      <c r="E51" s="101"/>
      <c r="F51" s="87"/>
      <c r="G51" s="87"/>
      <c r="H51" s="103"/>
      <c r="I51" s="103"/>
    </row>
    <row r="52" spans="2:9" ht="15.75">
      <c r="B52" s="73"/>
      <c r="C52" s="665"/>
      <c r="D52" s="665"/>
      <c r="E52" s="665"/>
      <c r="F52" s="665"/>
      <c r="G52" s="66"/>
      <c r="H52" s="67"/>
      <c r="I52" s="49"/>
    </row>
    <row r="53" spans="2:9" ht="15.75">
      <c r="B53" s="73"/>
      <c r="C53" s="665"/>
      <c r="D53" s="665"/>
      <c r="E53" s="665"/>
      <c r="F53" s="665"/>
      <c r="G53" s="66"/>
      <c r="H53" s="67"/>
      <c r="I53" s="49"/>
    </row>
    <row r="54" spans="2:9" ht="15.75">
      <c r="B54" s="73"/>
      <c r="C54" s="665"/>
      <c r="D54" s="665"/>
      <c r="E54" s="665"/>
      <c r="F54" s="665"/>
      <c r="G54" s="66"/>
      <c r="H54" s="67"/>
      <c r="I54" s="49"/>
    </row>
    <row r="55" spans="2:9" ht="15.75">
      <c r="B55" s="73"/>
      <c r="C55" s="665"/>
      <c r="D55" s="665"/>
      <c r="E55" s="665"/>
      <c r="F55" s="665"/>
      <c r="G55" s="66"/>
      <c r="H55" s="67"/>
      <c r="I55" s="49"/>
    </row>
    <row r="56" spans="2:9" ht="15.75">
      <c r="B56" s="73"/>
      <c r="C56" s="665"/>
      <c r="D56" s="665"/>
      <c r="E56" s="665"/>
      <c r="F56" s="665"/>
      <c r="G56" s="66"/>
      <c r="H56" s="67"/>
      <c r="I56" s="49"/>
    </row>
    <row r="57" spans="4:6" ht="15.75">
      <c r="D57" s="157"/>
      <c r="E57" s="157"/>
      <c r="F57" s="157"/>
    </row>
    <row r="58" spans="4:6" ht="15.75">
      <c r="D58" s="157"/>
      <c r="E58" s="157"/>
      <c r="F58" s="157"/>
    </row>
    <row r="59" spans="4:6" ht="15.75">
      <c r="D59" s="157"/>
      <c r="E59" s="157"/>
      <c r="F59" s="157"/>
    </row>
    <row r="60" spans="4:6" ht="15.75">
      <c r="D60" s="157"/>
      <c r="E60" s="157"/>
      <c r="F60" s="157"/>
    </row>
    <row r="61" spans="4:6" ht="15.75">
      <c r="D61" s="157"/>
      <c r="E61" s="157"/>
      <c r="F61" s="157"/>
    </row>
    <row r="62" spans="4:6" ht="15.75">
      <c r="D62" s="157"/>
      <c r="E62" s="157"/>
      <c r="F62" s="157"/>
    </row>
    <row r="63" spans="4:6" ht="15.75">
      <c r="D63" s="157"/>
      <c r="E63" s="157"/>
      <c r="F63" s="157"/>
    </row>
    <row r="64" spans="4:6" ht="15.75">
      <c r="D64" s="157"/>
      <c r="E64" s="157"/>
      <c r="F64" s="157"/>
    </row>
    <row r="65" spans="4:6" ht="15.75">
      <c r="D65" s="157"/>
      <c r="E65" s="157"/>
      <c r="F65" s="157"/>
    </row>
    <row r="66" spans="4:6" ht="15.75">
      <c r="D66" s="157"/>
      <c r="E66" s="157"/>
      <c r="F66" s="157"/>
    </row>
    <row r="67" spans="4:6" ht="15.75">
      <c r="D67" s="157"/>
      <c r="E67" s="157"/>
      <c r="F67" s="157"/>
    </row>
    <row r="68" spans="4:6" ht="15.75">
      <c r="D68" s="157"/>
      <c r="E68" s="157"/>
      <c r="F68" s="157"/>
    </row>
    <row r="69" spans="5:6" ht="15.75">
      <c r="E69" s="157"/>
      <c r="F69" s="157"/>
    </row>
    <row r="70" spans="5:6" ht="15.75">
      <c r="E70" s="157"/>
      <c r="F70" s="157"/>
    </row>
    <row r="71" spans="5:6" ht="15.75">
      <c r="E71" s="157"/>
      <c r="F71" s="157"/>
    </row>
    <row r="72" spans="5:6" ht="15.75">
      <c r="E72" s="157"/>
      <c r="F72" s="157"/>
    </row>
    <row r="73" spans="5:6" ht="15.75">
      <c r="E73" s="157"/>
      <c r="F73" s="157"/>
    </row>
    <row r="74" spans="5:6" ht="15.75">
      <c r="E74" s="157"/>
      <c r="F74" s="157"/>
    </row>
    <row r="75" spans="5:6" ht="15.75">
      <c r="E75" s="157"/>
      <c r="F75" s="157"/>
    </row>
    <row r="76" spans="5:6" ht="15.75">
      <c r="E76" s="157"/>
      <c r="F76" s="157"/>
    </row>
    <row r="77" spans="5:6" ht="15.75">
      <c r="E77" s="157"/>
      <c r="F77" s="157"/>
    </row>
    <row r="78" spans="5:6" ht="15.75">
      <c r="E78" s="157"/>
      <c r="F78" s="157"/>
    </row>
    <row r="79" spans="5:6" ht="15.75">
      <c r="E79" s="157"/>
      <c r="F79" s="157"/>
    </row>
    <row r="80" spans="5:6" ht="15.75">
      <c r="E80" s="157"/>
      <c r="F80" s="157"/>
    </row>
    <row r="81" spans="5:6" ht="15.75">
      <c r="E81" s="157"/>
      <c r="F81" s="157"/>
    </row>
    <row r="82" spans="5:6" ht="15.75">
      <c r="E82" s="157"/>
      <c r="F82" s="157"/>
    </row>
    <row r="83" spans="5:6" ht="15.75">
      <c r="E83" s="157"/>
      <c r="F83" s="157"/>
    </row>
    <row r="84" spans="5:6" ht="15.75">
      <c r="E84" s="157"/>
      <c r="F84" s="157"/>
    </row>
    <row r="85" spans="5:6" ht="15.75">
      <c r="E85" s="157"/>
      <c r="F85" s="157"/>
    </row>
    <row r="86" spans="5:6" ht="15.75">
      <c r="E86" s="157"/>
      <c r="F86" s="157"/>
    </row>
    <row r="87" spans="5:6" ht="15.75">
      <c r="E87" s="157"/>
      <c r="F87" s="157"/>
    </row>
    <row r="88" spans="5:6" ht="15.75">
      <c r="E88" s="157"/>
      <c r="F88" s="157"/>
    </row>
    <row r="89" spans="5:6" ht="15.75">
      <c r="E89" s="157"/>
      <c r="F89" s="157"/>
    </row>
    <row r="90" spans="5:6" ht="15.75">
      <c r="E90" s="157"/>
      <c r="F90" s="157"/>
    </row>
    <row r="91" spans="5:6" ht="15.75">
      <c r="E91" s="157"/>
      <c r="F91" s="157"/>
    </row>
    <row r="92" spans="5:6" ht="15.75">
      <c r="E92" s="157"/>
      <c r="F92" s="157"/>
    </row>
    <row r="93" spans="5:6" ht="15.75">
      <c r="E93" s="157"/>
      <c r="F93" s="157"/>
    </row>
    <row r="94" spans="5:6" ht="15.75">
      <c r="E94" s="157"/>
      <c r="F94" s="157"/>
    </row>
    <row r="95" spans="5:6" ht="15.75">
      <c r="E95" s="157"/>
      <c r="F95" s="157"/>
    </row>
    <row r="96" spans="5:6" ht="15.75">
      <c r="E96" s="157"/>
      <c r="F96" s="157"/>
    </row>
    <row r="97" spans="5:6" ht="15.75">
      <c r="E97" s="157"/>
      <c r="F97" s="157"/>
    </row>
    <row r="98" spans="5:6" ht="15.75">
      <c r="E98" s="157"/>
      <c r="F98" s="157"/>
    </row>
    <row r="99" spans="5:6" ht="15.75">
      <c r="E99" s="157"/>
      <c r="F99" s="157"/>
    </row>
    <row r="100" spans="5:6" ht="15.75">
      <c r="E100" s="157"/>
      <c r="F100" s="157"/>
    </row>
    <row r="101" spans="5:6" ht="15.75">
      <c r="E101" s="157"/>
      <c r="F101" s="157"/>
    </row>
    <row r="102" spans="5:6" ht="15.75">
      <c r="E102" s="157"/>
      <c r="F102" s="157"/>
    </row>
    <row r="103" spans="5:6" ht="15.75">
      <c r="E103" s="157"/>
      <c r="F103" s="157"/>
    </row>
    <row r="104" spans="5:6" ht="15.75">
      <c r="E104" s="157"/>
      <c r="F104" s="157"/>
    </row>
    <row r="105" spans="5:6" ht="15.75">
      <c r="E105" s="157"/>
      <c r="F105" s="157"/>
    </row>
    <row r="106" spans="5:6" ht="15.75">
      <c r="E106" s="157"/>
      <c r="F106" s="157"/>
    </row>
    <row r="107" spans="5:6" ht="15.75">
      <c r="E107" s="157"/>
      <c r="F107" s="157"/>
    </row>
    <row r="108" spans="5:6" ht="15.75">
      <c r="E108" s="157"/>
      <c r="F108" s="157"/>
    </row>
    <row r="109" spans="5:6" ht="15.75">
      <c r="E109" s="157"/>
      <c r="F109" s="157"/>
    </row>
    <row r="110" spans="5:6" ht="15.75">
      <c r="E110" s="157"/>
      <c r="F110" s="157"/>
    </row>
    <row r="111" spans="5:6" ht="15.75">
      <c r="E111" s="157"/>
      <c r="F111" s="157"/>
    </row>
    <row r="112" spans="5:6" ht="15.75">
      <c r="E112" s="157"/>
      <c r="F112" s="157"/>
    </row>
    <row r="113" spans="5:6" ht="15.75">
      <c r="E113" s="157"/>
      <c r="F113" s="157"/>
    </row>
    <row r="114" spans="5:6" ht="15.75">
      <c r="E114" s="157"/>
      <c r="F114" s="157"/>
    </row>
    <row r="115" spans="5:6" ht="15.75">
      <c r="E115" s="157"/>
      <c r="F115" s="157"/>
    </row>
    <row r="116" spans="5:6" ht="15.75">
      <c r="E116" s="157"/>
      <c r="F116" s="157"/>
    </row>
    <row r="117" spans="5:6" ht="15.75">
      <c r="E117" s="157"/>
      <c r="F117" s="157"/>
    </row>
    <row r="118" spans="5:6" ht="15.75">
      <c r="E118" s="157"/>
      <c r="F118" s="157"/>
    </row>
    <row r="119" spans="5:6" ht="15.75">
      <c r="E119" s="157"/>
      <c r="F119" s="157"/>
    </row>
    <row r="120" spans="5:6" ht="15.75">
      <c r="E120" s="157"/>
      <c r="F120" s="157"/>
    </row>
    <row r="121" spans="5:6" ht="15.75">
      <c r="E121" s="157"/>
      <c r="F121" s="157"/>
    </row>
    <row r="122" spans="5:6" ht="15.75">
      <c r="E122" s="157"/>
      <c r="F122" s="157"/>
    </row>
    <row r="123" spans="5:6" ht="15.75">
      <c r="E123" s="157"/>
      <c r="F123" s="157"/>
    </row>
    <row r="124" spans="5:6" ht="15.75">
      <c r="E124" s="157"/>
      <c r="F124" s="157"/>
    </row>
    <row r="125" spans="5:6" ht="15.75">
      <c r="E125" s="157"/>
      <c r="F125" s="157"/>
    </row>
    <row r="126" spans="5:6" ht="15.75">
      <c r="E126" s="157"/>
      <c r="F126" s="157"/>
    </row>
    <row r="127" spans="5:6" ht="15.75">
      <c r="E127" s="157"/>
      <c r="F127" s="157"/>
    </row>
    <row r="128" spans="5:6" ht="15.75">
      <c r="E128" s="157"/>
      <c r="F128" s="157"/>
    </row>
    <row r="129" spans="5:6" ht="15.75">
      <c r="E129" s="157"/>
      <c r="F129" s="157"/>
    </row>
    <row r="130" spans="5:6" ht="15.75">
      <c r="E130" s="157"/>
      <c r="F130" s="157"/>
    </row>
    <row r="131" spans="5:6" ht="15.75">
      <c r="E131" s="157"/>
      <c r="F131" s="157"/>
    </row>
    <row r="132" spans="5:6" ht="15.75">
      <c r="E132" s="157"/>
      <c r="F132" s="157"/>
    </row>
    <row r="133" spans="5:6" ht="15.75">
      <c r="E133" s="157"/>
      <c r="F133" s="157"/>
    </row>
    <row r="134" spans="5:6" ht="15.75">
      <c r="E134" s="157"/>
      <c r="F134" s="157"/>
    </row>
    <row r="135" spans="5:6" ht="15.75">
      <c r="E135" s="157"/>
      <c r="F135" s="157"/>
    </row>
    <row r="136" spans="5:6" ht="15.75">
      <c r="E136" s="157"/>
      <c r="F136" s="157"/>
    </row>
    <row r="137" spans="5:6" ht="15.75">
      <c r="E137" s="157"/>
      <c r="F137" s="157"/>
    </row>
    <row r="138" spans="5:6" ht="15.75">
      <c r="E138" s="157"/>
      <c r="F138" s="157"/>
    </row>
    <row r="139" spans="5:6" ht="15.75">
      <c r="E139" s="157"/>
      <c r="F139" s="157"/>
    </row>
    <row r="140" spans="5:6" ht="15.75">
      <c r="E140" s="157"/>
      <c r="F140" s="157"/>
    </row>
    <row r="141" spans="5:6" ht="15.75">
      <c r="E141" s="157"/>
      <c r="F141" s="157"/>
    </row>
    <row r="142" spans="5:6" ht="15.75">
      <c r="E142" s="157"/>
      <c r="F142" s="157"/>
    </row>
    <row r="143" spans="5:6" ht="15.75">
      <c r="E143" s="157"/>
      <c r="F143" s="157"/>
    </row>
    <row r="144" spans="5:6" ht="15.75">
      <c r="E144" s="157"/>
      <c r="F144" s="157"/>
    </row>
    <row r="145" spans="5:6" ht="15.75">
      <c r="E145" s="157"/>
      <c r="F145" s="157"/>
    </row>
    <row r="146" spans="5:6" ht="15.75">
      <c r="E146" s="157"/>
      <c r="F146" s="157"/>
    </row>
    <row r="147" spans="5:6" ht="15.75">
      <c r="E147" s="157"/>
      <c r="F147" s="157"/>
    </row>
    <row r="148" spans="5:6" ht="15.75">
      <c r="E148" s="157"/>
      <c r="F148" s="157"/>
    </row>
    <row r="149" spans="5:6" ht="15.75">
      <c r="E149" s="157"/>
      <c r="F149" s="157"/>
    </row>
    <row r="150" spans="5:6" ht="15.75">
      <c r="E150" s="157"/>
      <c r="F150" s="157"/>
    </row>
    <row r="151" spans="5:6" ht="15.75">
      <c r="E151" s="157"/>
      <c r="F151" s="157"/>
    </row>
    <row r="152" spans="5:6" ht="15.75">
      <c r="E152" s="157"/>
      <c r="F152" s="157"/>
    </row>
    <row r="153" spans="5:6" ht="15.75">
      <c r="E153" s="157"/>
      <c r="F153" s="157"/>
    </row>
    <row r="154" spans="5:6" ht="15.75">
      <c r="E154" s="157"/>
      <c r="F154" s="157"/>
    </row>
    <row r="155" spans="5:6" ht="15.75">
      <c r="E155" s="157"/>
      <c r="F155" s="157"/>
    </row>
    <row r="156" spans="5:6" ht="15.75">
      <c r="E156" s="157"/>
      <c r="F156" s="157"/>
    </row>
    <row r="157" spans="5:6" ht="15.75">
      <c r="E157" s="157"/>
      <c r="F157" s="157"/>
    </row>
    <row r="158" spans="5:6" ht="15.75">
      <c r="E158" s="157"/>
      <c r="F158" s="157"/>
    </row>
    <row r="159" spans="5:6" ht="15.75">
      <c r="E159" s="157"/>
      <c r="F159" s="157"/>
    </row>
    <row r="160" spans="5:6" ht="15.75">
      <c r="E160" s="157"/>
      <c r="F160" s="157"/>
    </row>
    <row r="161" spans="5:6" ht="15.75">
      <c r="E161" s="157"/>
      <c r="F161" s="157"/>
    </row>
    <row r="162" spans="5:6" ht="15.75">
      <c r="E162" s="157"/>
      <c r="F162" s="157"/>
    </row>
    <row r="163" spans="5:6" ht="15.75">
      <c r="E163" s="157"/>
      <c r="F163" s="157"/>
    </row>
    <row r="164" spans="5:6" ht="15.75">
      <c r="E164" s="157"/>
      <c r="F164" s="157"/>
    </row>
    <row r="165" spans="5:6" ht="15.75">
      <c r="E165" s="157"/>
      <c r="F165" s="157"/>
    </row>
    <row r="166" spans="5:6" ht="15.75">
      <c r="E166" s="157"/>
      <c r="F166" s="157"/>
    </row>
    <row r="167" spans="5:6" ht="15.75">
      <c r="E167" s="157"/>
      <c r="F167" s="157"/>
    </row>
    <row r="168" spans="5:6" ht="15.75">
      <c r="E168" s="157"/>
      <c r="F168" s="157"/>
    </row>
    <row r="169" spans="5:6" ht="15.75">
      <c r="E169" s="157"/>
      <c r="F169" s="157"/>
    </row>
    <row r="170" spans="5:6" ht="15.75">
      <c r="E170" s="157"/>
      <c r="F170" s="157"/>
    </row>
    <row r="171" spans="5:6" ht="15.75">
      <c r="E171" s="157"/>
      <c r="F171" s="157"/>
    </row>
    <row r="172" spans="5:6" ht="15.75">
      <c r="E172" s="157"/>
      <c r="F172" s="157"/>
    </row>
    <row r="173" spans="5:6" ht="15.75">
      <c r="E173" s="157"/>
      <c r="F173" s="157"/>
    </row>
    <row r="174" spans="5:6" ht="15.75">
      <c r="E174" s="157"/>
      <c r="F174" s="157"/>
    </row>
    <row r="175" spans="5:6" ht="15.75">
      <c r="E175" s="157"/>
      <c r="F175" s="157"/>
    </row>
    <row r="176" spans="5:6" ht="15.75">
      <c r="E176" s="157"/>
      <c r="F176" s="157"/>
    </row>
    <row r="177" spans="5:6" ht="15.75">
      <c r="E177" s="157"/>
      <c r="F177" s="157"/>
    </row>
    <row r="178" spans="5:6" ht="15.75">
      <c r="E178" s="157"/>
      <c r="F178" s="157"/>
    </row>
    <row r="179" spans="5:6" ht="15.75">
      <c r="E179" s="157"/>
      <c r="F179" s="157"/>
    </row>
    <row r="180" spans="5:6" ht="15.75">
      <c r="E180" s="157"/>
      <c r="F180" s="157"/>
    </row>
    <row r="181" spans="5:6" ht="15.75">
      <c r="E181" s="157"/>
      <c r="F181" s="157"/>
    </row>
    <row r="182" spans="5:6" ht="15.75">
      <c r="E182" s="157"/>
      <c r="F182" s="157"/>
    </row>
    <row r="183" spans="5:6" ht="15.75">
      <c r="E183" s="157"/>
      <c r="F183" s="157"/>
    </row>
    <row r="184" spans="5:6" ht="15.75">
      <c r="E184" s="157"/>
      <c r="F184" s="157"/>
    </row>
    <row r="185" spans="5:6" ht="15.75">
      <c r="E185" s="157"/>
      <c r="F185" s="157"/>
    </row>
    <row r="186" spans="5:6" ht="15.75">
      <c r="E186" s="157"/>
      <c r="F186" s="157"/>
    </row>
    <row r="187" spans="5:6" ht="15.75">
      <c r="E187" s="157"/>
      <c r="F187" s="157"/>
    </row>
    <row r="188" spans="5:6" ht="15.75">
      <c r="E188" s="157"/>
      <c r="F188" s="157"/>
    </row>
    <row r="189" spans="5:6" ht="15.75">
      <c r="E189" s="157"/>
      <c r="F189" s="157"/>
    </row>
    <row r="190" spans="5:6" ht="15.75">
      <c r="E190" s="157"/>
      <c r="F190" s="157"/>
    </row>
    <row r="191" spans="5:6" ht="15.75">
      <c r="E191" s="157"/>
      <c r="F191" s="157"/>
    </row>
    <row r="192" spans="5:6" ht="15.75">
      <c r="E192" s="157"/>
      <c r="F192" s="157"/>
    </row>
    <row r="193" spans="5:6" ht="15.75">
      <c r="E193" s="157"/>
      <c r="F193" s="157"/>
    </row>
    <row r="194" spans="5:6" ht="15.75">
      <c r="E194" s="157"/>
      <c r="F194" s="157"/>
    </row>
    <row r="195" spans="5:6" ht="15.75">
      <c r="E195" s="157"/>
      <c r="F195" s="157"/>
    </row>
    <row r="196" spans="5:6" ht="15.75">
      <c r="E196" s="157"/>
      <c r="F196" s="157"/>
    </row>
    <row r="197" spans="5:6" ht="15.75">
      <c r="E197" s="157"/>
      <c r="F197" s="157"/>
    </row>
    <row r="198" spans="5:6" ht="15.75">
      <c r="E198" s="157"/>
      <c r="F198" s="157"/>
    </row>
    <row r="199" spans="5:6" ht="15.75">
      <c r="E199" s="157"/>
      <c r="F199" s="157"/>
    </row>
    <row r="200" spans="5:6" ht="15.75">
      <c r="E200" s="157"/>
      <c r="F200" s="157"/>
    </row>
    <row r="201" spans="5:6" ht="15.75">
      <c r="E201" s="157"/>
      <c r="F201" s="157"/>
    </row>
    <row r="202" spans="5:6" ht="15.75">
      <c r="E202" s="157"/>
      <c r="F202" s="157"/>
    </row>
    <row r="203" spans="5:6" ht="15.75">
      <c r="E203" s="157"/>
      <c r="F203" s="157"/>
    </row>
    <row r="204" spans="5:6" ht="15.75">
      <c r="E204" s="157"/>
      <c r="F204" s="157"/>
    </row>
    <row r="205" spans="5:6" ht="15.75">
      <c r="E205" s="157"/>
      <c r="F205" s="157"/>
    </row>
    <row r="206" spans="5:6" ht="15.75">
      <c r="E206" s="157"/>
      <c r="F206" s="157"/>
    </row>
    <row r="207" spans="5:6" ht="15.75">
      <c r="E207" s="157"/>
      <c r="F207" s="157"/>
    </row>
    <row r="208" spans="5:6" ht="15.75">
      <c r="E208" s="157"/>
      <c r="F208" s="157"/>
    </row>
    <row r="209" spans="5:6" ht="15.75">
      <c r="E209" s="157"/>
      <c r="F209" s="157"/>
    </row>
    <row r="210" spans="5:6" ht="15.75">
      <c r="E210" s="157"/>
      <c r="F210" s="157"/>
    </row>
    <row r="211" spans="5:6" ht="15.75">
      <c r="E211" s="157"/>
      <c r="F211" s="157"/>
    </row>
    <row r="212" spans="5:6" ht="15.75">
      <c r="E212" s="157"/>
      <c r="F212" s="157"/>
    </row>
    <row r="213" spans="5:6" ht="15.75">
      <c r="E213" s="157"/>
      <c r="F213" s="157"/>
    </row>
    <row r="214" spans="5:6" ht="15.75">
      <c r="E214" s="157"/>
      <c r="F214" s="157"/>
    </row>
    <row r="215" spans="5:6" ht="15.75">
      <c r="E215" s="157"/>
      <c r="F215" s="157"/>
    </row>
    <row r="216" spans="5:6" ht="15.75">
      <c r="E216" s="157"/>
      <c r="F216" s="157"/>
    </row>
    <row r="217" spans="5:6" ht="15.75">
      <c r="E217" s="157"/>
      <c r="F217" s="157"/>
    </row>
    <row r="218" spans="5:6" ht="15.75">
      <c r="E218" s="157"/>
      <c r="F218" s="157"/>
    </row>
    <row r="219" spans="5:6" ht="15.75">
      <c r="E219" s="157"/>
      <c r="F219" s="157"/>
    </row>
    <row r="220" spans="5:6" ht="15.75">
      <c r="E220" s="157"/>
      <c r="F220" s="157"/>
    </row>
    <row r="221" spans="5:6" ht="15.75">
      <c r="E221" s="157"/>
      <c r="F221" s="157"/>
    </row>
    <row r="222" spans="5:6" ht="15.75">
      <c r="E222" s="157"/>
      <c r="F222" s="157"/>
    </row>
    <row r="223" spans="5:6" ht="15.75">
      <c r="E223" s="157"/>
      <c r="F223" s="157"/>
    </row>
    <row r="224" spans="5:6" ht="15.75">
      <c r="E224" s="157"/>
      <c r="F224" s="157"/>
    </row>
    <row r="225" spans="5:6" ht="15.75">
      <c r="E225" s="157"/>
      <c r="F225" s="157"/>
    </row>
    <row r="226" spans="5:6" ht="15.75">
      <c r="E226" s="157"/>
      <c r="F226" s="157"/>
    </row>
    <row r="227" spans="5:6" ht="15.75">
      <c r="E227" s="157"/>
      <c r="F227" s="157"/>
    </row>
    <row r="228" spans="5:6" ht="15.75">
      <c r="E228" s="157"/>
      <c r="F228" s="157"/>
    </row>
    <row r="229" spans="5:6" ht="15.75">
      <c r="E229" s="157"/>
      <c r="F229" s="157"/>
    </row>
    <row r="230" spans="5:6" ht="15.75">
      <c r="E230" s="157"/>
      <c r="F230" s="157"/>
    </row>
    <row r="231" spans="5:6" ht="15.75">
      <c r="E231" s="157"/>
      <c r="F231" s="157"/>
    </row>
    <row r="232" spans="5:6" ht="15.75">
      <c r="E232" s="157"/>
      <c r="F232" s="157"/>
    </row>
    <row r="233" spans="5:6" ht="15.75">
      <c r="E233" s="157"/>
      <c r="F233" s="157"/>
    </row>
  </sheetData>
  <sheetProtection/>
  <mergeCells count="13"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  <mergeCell ref="C54:F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="50" zoomScaleNormal="50" zoomScalePageLayoutView="0" workbookViewId="0" topLeftCell="A1">
      <selection activeCell="B112" sqref="B112:H112"/>
    </sheetView>
  </sheetViews>
  <sheetFormatPr defaultColWidth="10.625" defaultRowHeight="15.75"/>
  <cols>
    <col min="1" max="1" width="52.625" style="154" customWidth="1"/>
    <col min="2" max="2" width="10.625" style="184" customWidth="1"/>
    <col min="3" max="3" width="17.625" style="154" customWidth="1"/>
    <col min="4" max="5" width="15.625" style="154" customWidth="1"/>
    <col min="6" max="6" width="16.875" style="154" customWidth="1"/>
    <col min="7" max="26" width="10.625" style="154" customWidth="1"/>
    <col min="27" max="16384" width="10.625" style="154" customWidth="1"/>
  </cols>
  <sheetData>
    <row r="1" spans="1:6" ht="15.75">
      <c r="A1" s="680" t="s">
        <v>755</v>
      </c>
      <c r="B1" s="680"/>
      <c r="C1" s="680"/>
      <c r="D1" s="680"/>
      <c r="E1" s="680"/>
      <c r="F1" s="76"/>
    </row>
    <row r="2" spans="1:6" ht="15.75">
      <c r="A2" s="27"/>
      <c r="B2" s="159"/>
      <c r="C2" s="160"/>
      <c r="D2" s="28"/>
      <c r="E2" s="76"/>
      <c r="F2" s="76"/>
    </row>
    <row r="3" spans="1:6" ht="15.75">
      <c r="A3" s="30" t="s">
        <v>693</v>
      </c>
      <c r="B3" s="159"/>
      <c r="C3" s="160"/>
      <c r="D3" s="105"/>
      <c r="E3" s="76"/>
      <c r="F3" s="76"/>
    </row>
    <row r="4" spans="1:6" ht="15.75">
      <c r="A4" s="332"/>
      <c r="B4" s="159"/>
      <c r="C4" s="160"/>
      <c r="D4" s="76"/>
      <c r="E4" s="76"/>
      <c r="F4" s="76"/>
    </row>
    <row r="5" spans="1:5" ht="15.75">
      <c r="A5" s="79" t="s">
        <v>419</v>
      </c>
      <c r="B5" s="209"/>
      <c r="C5" s="153"/>
      <c r="D5" s="83"/>
      <c r="E5" s="72"/>
    </row>
    <row r="6" spans="1:5" ht="15.75">
      <c r="A6" s="79" t="s">
        <v>420</v>
      </c>
      <c r="B6" s="29"/>
      <c r="D6" s="83"/>
      <c r="E6" s="84"/>
    </row>
    <row r="7" spans="1:4" ht="15.75">
      <c r="A7" s="339">
        <f>Title!B10</f>
        <v>43646</v>
      </c>
      <c r="C7" s="29"/>
      <c r="D7" s="29"/>
    </row>
    <row r="8" spans="1:5" ht="16.5" thickBot="1">
      <c r="A8" s="505" t="s">
        <v>902</v>
      </c>
      <c r="C8" s="29"/>
      <c r="D8" s="29"/>
      <c r="E8" s="46" t="s">
        <v>788</v>
      </c>
    </row>
    <row r="9" spans="1:6" s="169" customFormat="1" ht="15.75" customHeight="1">
      <c r="A9" s="684" t="s">
        <v>663</v>
      </c>
      <c r="B9" s="686" t="s">
        <v>696</v>
      </c>
      <c r="C9" s="688" t="s">
        <v>756</v>
      </c>
      <c r="D9" s="235" t="s">
        <v>757</v>
      </c>
      <c r="E9" s="236"/>
      <c r="F9" s="211"/>
    </row>
    <row r="10" spans="1:6" s="169" customFormat="1" ht="15.75">
      <c r="A10" s="685"/>
      <c r="B10" s="687"/>
      <c r="C10" s="689"/>
      <c r="D10" s="212" t="s">
        <v>758</v>
      </c>
      <c r="E10" s="213" t="s">
        <v>759</v>
      </c>
      <c r="F10" s="211"/>
    </row>
    <row r="11" spans="1:6" s="169" customFormat="1" ht="16.5" thickBot="1">
      <c r="A11" s="214" t="s">
        <v>7</v>
      </c>
      <c r="B11" s="215" t="s">
        <v>8</v>
      </c>
      <c r="C11" s="216">
        <v>1</v>
      </c>
      <c r="D11" s="216">
        <v>2</v>
      </c>
      <c r="E11" s="217">
        <v>3</v>
      </c>
      <c r="F11" s="211"/>
    </row>
    <row r="12" spans="1:6" ht="16.5" thickBot="1">
      <c r="A12" s="654" t="s">
        <v>760</v>
      </c>
      <c r="B12" s="636" t="s">
        <v>300</v>
      </c>
      <c r="C12" s="218"/>
      <c r="D12" s="218"/>
      <c r="E12" s="506">
        <f>C12-D12</f>
        <v>0</v>
      </c>
      <c r="F12" s="219"/>
    </row>
    <row r="13" spans="1:6" ht="15.75">
      <c r="A13" s="651" t="s">
        <v>761</v>
      </c>
      <c r="B13" s="637"/>
      <c r="C13" s="507"/>
      <c r="D13" s="507"/>
      <c r="E13" s="508"/>
      <c r="F13" s="219"/>
    </row>
    <row r="14" spans="1:6" ht="15.75">
      <c r="A14" s="632" t="s">
        <v>762</v>
      </c>
      <c r="B14" s="525" t="s">
        <v>301</v>
      </c>
      <c r="C14" s="509">
        <f>SUM(C15:C17)</f>
        <v>92312</v>
      </c>
      <c r="D14" s="509">
        <f>SUM(D15:D17)</f>
        <v>0</v>
      </c>
      <c r="E14" s="510">
        <f>SUM(E15:E17)</f>
        <v>92312</v>
      </c>
      <c r="F14" s="219"/>
    </row>
    <row r="15" spans="1:6" ht="15.75">
      <c r="A15" s="632" t="s">
        <v>763</v>
      </c>
      <c r="B15" s="525" t="s">
        <v>302</v>
      </c>
      <c r="C15" s="221">
        <v>92118</v>
      </c>
      <c r="D15" s="221"/>
      <c r="E15" s="510">
        <f aca="true" t="shared" si="0" ref="E15:E45">C15-D15</f>
        <v>92118</v>
      </c>
      <c r="F15" s="219"/>
    </row>
    <row r="16" spans="1:6" ht="15.75">
      <c r="A16" s="632" t="s">
        <v>764</v>
      </c>
      <c r="B16" s="525" t="s">
        <v>303</v>
      </c>
      <c r="C16" s="221">
        <v>0</v>
      </c>
      <c r="D16" s="221"/>
      <c r="E16" s="510">
        <f t="shared" si="0"/>
        <v>0</v>
      </c>
      <c r="F16" s="219"/>
    </row>
    <row r="17" spans="1:6" ht="15.75">
      <c r="A17" s="632" t="s">
        <v>765</v>
      </c>
      <c r="B17" s="525" t="s">
        <v>304</v>
      </c>
      <c r="C17" s="221">
        <v>194</v>
      </c>
      <c r="D17" s="221"/>
      <c r="E17" s="510">
        <f t="shared" si="0"/>
        <v>194</v>
      </c>
      <c r="F17" s="219"/>
    </row>
    <row r="18" spans="1:6" ht="15.75">
      <c r="A18" s="632" t="s">
        <v>463</v>
      </c>
      <c r="B18" s="525" t="s">
        <v>305</v>
      </c>
      <c r="C18" s="221">
        <v>3952</v>
      </c>
      <c r="D18" s="221"/>
      <c r="E18" s="510">
        <f t="shared" si="0"/>
        <v>3952</v>
      </c>
      <c r="F18" s="219"/>
    </row>
    <row r="19" spans="1:6" ht="15.75">
      <c r="A19" s="632" t="s">
        <v>766</v>
      </c>
      <c r="B19" s="525" t="s">
        <v>306</v>
      </c>
      <c r="C19" s="509">
        <f>+C20+C21</f>
        <v>3523</v>
      </c>
      <c r="D19" s="509">
        <f>+D20+D21</f>
        <v>0</v>
      </c>
      <c r="E19" s="510">
        <f t="shared" si="0"/>
        <v>3523</v>
      </c>
      <c r="F19" s="219"/>
    </row>
    <row r="20" spans="1:6" ht="15.75">
      <c r="A20" s="632" t="s">
        <v>767</v>
      </c>
      <c r="B20" s="525" t="s">
        <v>307</v>
      </c>
      <c r="C20" s="221"/>
      <c r="D20" s="221"/>
      <c r="E20" s="510">
        <f t="shared" si="0"/>
        <v>0</v>
      </c>
      <c r="F20" s="219"/>
    </row>
    <row r="21" spans="1:6" ht="15.75">
      <c r="A21" s="632" t="s">
        <v>765</v>
      </c>
      <c r="B21" s="525" t="s">
        <v>308</v>
      </c>
      <c r="C21" s="221">
        <v>3523</v>
      </c>
      <c r="D21" s="221"/>
      <c r="E21" s="510">
        <f t="shared" si="0"/>
        <v>3523</v>
      </c>
      <c r="F21" s="219"/>
    </row>
    <row r="22" spans="1:6" ht="16.5" thickBot="1">
      <c r="A22" s="652" t="s">
        <v>466</v>
      </c>
      <c r="B22" s="530" t="s">
        <v>309</v>
      </c>
      <c r="C22" s="511">
        <f>C14+C18+C19</f>
        <v>99787</v>
      </c>
      <c r="D22" s="511">
        <f>D14+D18+D19</f>
        <v>0</v>
      </c>
      <c r="E22" s="512">
        <f>E14+E18+E19</f>
        <v>99787</v>
      </c>
      <c r="F22" s="219"/>
    </row>
    <row r="23" spans="1:6" ht="15.75">
      <c r="A23" s="651" t="s">
        <v>768</v>
      </c>
      <c r="B23" s="637"/>
      <c r="C23" s="507"/>
      <c r="D23" s="507"/>
      <c r="E23" s="508">
        <f t="shared" si="0"/>
        <v>0</v>
      </c>
      <c r="F23" s="219"/>
    </row>
    <row r="24" spans="1:6" ht="15.75">
      <c r="A24" s="632" t="s">
        <v>769</v>
      </c>
      <c r="B24" s="638" t="s">
        <v>310</v>
      </c>
      <c r="C24" s="222"/>
      <c r="D24" s="222"/>
      <c r="E24" s="513">
        <f t="shared" si="0"/>
        <v>0</v>
      </c>
      <c r="F24" s="219"/>
    </row>
    <row r="25" spans="1:6" ht="16.5" thickBot="1">
      <c r="A25" s="653"/>
      <c r="B25" s="639"/>
      <c r="C25" s="514"/>
      <c r="D25" s="514"/>
      <c r="E25" s="515"/>
      <c r="F25" s="219"/>
    </row>
    <row r="26" spans="1:6" ht="15.75">
      <c r="A26" s="651" t="s">
        <v>770</v>
      </c>
      <c r="B26" s="640"/>
      <c r="C26" s="516"/>
      <c r="D26" s="516"/>
      <c r="E26" s="517"/>
      <c r="F26" s="219"/>
    </row>
    <row r="27" spans="1:6" ht="15.75">
      <c r="A27" s="632" t="s">
        <v>762</v>
      </c>
      <c r="B27" s="525" t="s">
        <v>311</v>
      </c>
      <c r="C27" s="509">
        <f>SUM(C28:C30)</f>
        <v>103146</v>
      </c>
      <c r="D27" s="509">
        <f>SUM(D28:D30)</f>
        <v>103146</v>
      </c>
      <c r="E27" s="510">
        <f>SUM(E28:E30)</f>
        <v>0</v>
      </c>
      <c r="F27" s="219"/>
    </row>
    <row r="28" spans="1:6" ht="15.75">
      <c r="A28" s="632" t="s">
        <v>771</v>
      </c>
      <c r="B28" s="525" t="s">
        <v>312</v>
      </c>
      <c r="C28" s="221">
        <v>19228</v>
      </c>
      <c r="D28" s="221">
        <f>+C28</f>
        <v>19228</v>
      </c>
      <c r="E28" s="510">
        <f t="shared" si="0"/>
        <v>0</v>
      </c>
      <c r="F28" s="219"/>
    </row>
    <row r="29" spans="1:6" ht="15.75">
      <c r="A29" s="632" t="s">
        <v>903</v>
      </c>
      <c r="B29" s="525" t="s">
        <v>313</v>
      </c>
      <c r="C29" s="221">
        <v>75322</v>
      </c>
      <c r="D29" s="221">
        <f aca="true" t="shared" si="1" ref="D29:D35">+C29</f>
        <v>75322</v>
      </c>
      <c r="E29" s="510">
        <f t="shared" si="0"/>
        <v>0</v>
      </c>
      <c r="F29" s="219"/>
    </row>
    <row r="30" spans="1:6" ht="15.75">
      <c r="A30" s="632" t="s">
        <v>765</v>
      </c>
      <c r="B30" s="525" t="s">
        <v>314</v>
      </c>
      <c r="C30" s="221">
        <v>8596</v>
      </c>
      <c r="D30" s="221">
        <f t="shared" si="1"/>
        <v>8596</v>
      </c>
      <c r="E30" s="510">
        <f t="shared" si="0"/>
        <v>0</v>
      </c>
      <c r="F30" s="219"/>
    </row>
    <row r="31" spans="1:6" ht="15.75">
      <c r="A31" s="632" t="s">
        <v>772</v>
      </c>
      <c r="B31" s="525" t="s">
        <v>315</v>
      </c>
      <c r="C31" s="221">
        <v>14036</v>
      </c>
      <c r="D31" s="221">
        <f t="shared" si="1"/>
        <v>14036</v>
      </c>
      <c r="E31" s="510">
        <f t="shared" si="0"/>
        <v>0</v>
      </c>
      <c r="F31" s="219"/>
    </row>
    <row r="32" spans="1:6" ht="15.75">
      <c r="A32" s="632" t="s">
        <v>482</v>
      </c>
      <c r="B32" s="525" t="s">
        <v>316</v>
      </c>
      <c r="C32" s="221">
        <v>1112</v>
      </c>
      <c r="D32" s="221">
        <f t="shared" si="1"/>
        <v>1112</v>
      </c>
      <c r="E32" s="510">
        <f t="shared" si="0"/>
        <v>0</v>
      </c>
      <c r="F32" s="219"/>
    </row>
    <row r="33" spans="1:6" ht="15.75">
      <c r="A33" s="632" t="s">
        <v>483</v>
      </c>
      <c r="B33" s="525" t="s">
        <v>317</v>
      </c>
      <c r="C33" s="221">
        <v>3735</v>
      </c>
      <c r="D33" s="221">
        <f t="shared" si="1"/>
        <v>3735</v>
      </c>
      <c r="E33" s="510">
        <f t="shared" si="0"/>
        <v>0</v>
      </c>
      <c r="F33" s="219"/>
    </row>
    <row r="34" spans="1:6" ht="15.75">
      <c r="A34" s="632" t="s">
        <v>484</v>
      </c>
      <c r="B34" s="525" t="s">
        <v>318</v>
      </c>
      <c r="C34" s="221">
        <v>0</v>
      </c>
      <c r="D34" s="221">
        <f t="shared" si="1"/>
        <v>0</v>
      </c>
      <c r="E34" s="510">
        <f t="shared" si="0"/>
        <v>0</v>
      </c>
      <c r="F34" s="219"/>
    </row>
    <row r="35" spans="1:6" ht="15.75">
      <c r="A35" s="632" t="s">
        <v>773</v>
      </c>
      <c r="B35" s="525" t="s">
        <v>319</v>
      </c>
      <c r="C35" s="221">
        <v>0</v>
      </c>
      <c r="D35" s="221">
        <f t="shared" si="1"/>
        <v>0</v>
      </c>
      <c r="E35" s="510">
        <f t="shared" si="0"/>
        <v>0</v>
      </c>
      <c r="F35" s="219"/>
    </row>
    <row r="36" spans="1:6" ht="15.75">
      <c r="A36" s="632" t="s">
        <v>774</v>
      </c>
      <c r="B36" s="525" t="s">
        <v>320</v>
      </c>
      <c r="C36" s="509">
        <f>SUM(C37:C40)</f>
        <v>4874</v>
      </c>
      <c r="D36" s="509">
        <f>SUM(D37:D40)</f>
        <v>4874</v>
      </c>
      <c r="E36" s="510">
        <f>SUM(E37:E40)</f>
        <v>0</v>
      </c>
      <c r="F36" s="219"/>
    </row>
    <row r="37" spans="1:6" ht="15.75">
      <c r="A37" s="632" t="s">
        <v>775</v>
      </c>
      <c r="B37" s="525" t="s">
        <v>321</v>
      </c>
      <c r="C37" s="221">
        <v>89</v>
      </c>
      <c r="D37" s="221">
        <f>+C37</f>
        <v>89</v>
      </c>
      <c r="E37" s="510">
        <f t="shared" si="0"/>
        <v>0</v>
      </c>
      <c r="F37" s="219"/>
    </row>
    <row r="38" spans="1:6" ht="15.75">
      <c r="A38" s="632" t="s">
        <v>776</v>
      </c>
      <c r="B38" s="525" t="s">
        <v>322</v>
      </c>
      <c r="C38" s="221">
        <v>8</v>
      </c>
      <c r="D38" s="221">
        <f>+C38</f>
        <v>8</v>
      </c>
      <c r="E38" s="510">
        <f t="shared" si="0"/>
        <v>0</v>
      </c>
      <c r="F38" s="219"/>
    </row>
    <row r="39" spans="1:6" ht="15.75">
      <c r="A39" s="632" t="s">
        <v>777</v>
      </c>
      <c r="B39" s="525" t="s">
        <v>323</v>
      </c>
      <c r="C39" s="221">
        <v>0</v>
      </c>
      <c r="D39" s="221">
        <f>+C39</f>
        <v>0</v>
      </c>
      <c r="E39" s="510">
        <f t="shared" si="0"/>
        <v>0</v>
      </c>
      <c r="F39" s="219"/>
    </row>
    <row r="40" spans="1:6" ht="15.75">
      <c r="A40" s="632" t="s">
        <v>778</v>
      </c>
      <c r="B40" s="525" t="s">
        <v>324</v>
      </c>
      <c r="C40" s="221">
        <v>4777</v>
      </c>
      <c r="D40" s="221">
        <f>+C40</f>
        <v>4777</v>
      </c>
      <c r="E40" s="510">
        <f t="shared" si="0"/>
        <v>0</v>
      </c>
      <c r="F40" s="219"/>
    </row>
    <row r="41" spans="1:6" ht="15.75">
      <c r="A41" s="632" t="s">
        <v>779</v>
      </c>
      <c r="B41" s="525" t="s">
        <v>325</v>
      </c>
      <c r="C41" s="509">
        <f>SUM(C42:C45)</f>
        <v>489</v>
      </c>
      <c r="D41" s="509">
        <f>SUM(D42:D45)</f>
        <v>489</v>
      </c>
      <c r="E41" s="510">
        <f>SUM(E42:E45)</f>
        <v>0</v>
      </c>
      <c r="F41" s="219"/>
    </row>
    <row r="42" spans="1:6" ht="15.75">
      <c r="A42" s="632" t="s">
        <v>916</v>
      </c>
      <c r="B42" s="525" t="s">
        <v>326</v>
      </c>
      <c r="C42" s="221"/>
      <c r="D42" s="221">
        <f>+C42</f>
        <v>0</v>
      </c>
      <c r="E42" s="510">
        <f t="shared" si="0"/>
        <v>0</v>
      </c>
      <c r="F42" s="219"/>
    </row>
    <row r="43" spans="1:6" ht="15.75">
      <c r="A43" s="632" t="s">
        <v>780</v>
      </c>
      <c r="B43" s="525" t="s">
        <v>327</v>
      </c>
      <c r="C43" s="221"/>
      <c r="D43" s="221">
        <f>+C43</f>
        <v>0</v>
      </c>
      <c r="E43" s="510">
        <f t="shared" si="0"/>
        <v>0</v>
      </c>
      <c r="F43" s="219"/>
    </row>
    <row r="44" spans="1:6" ht="15.75">
      <c r="A44" s="632" t="s">
        <v>781</v>
      </c>
      <c r="B44" s="525" t="s">
        <v>328</v>
      </c>
      <c r="C44" s="221"/>
      <c r="D44" s="221">
        <f>+C44</f>
        <v>0</v>
      </c>
      <c r="E44" s="510">
        <f t="shared" si="0"/>
        <v>0</v>
      </c>
      <c r="F44" s="219"/>
    </row>
    <row r="45" spans="1:6" ht="15.75">
      <c r="A45" s="632" t="s">
        <v>782</v>
      </c>
      <c r="B45" s="525" t="s">
        <v>329</v>
      </c>
      <c r="C45" s="221">
        <v>489</v>
      </c>
      <c r="D45" s="221">
        <f>+C45</f>
        <v>489</v>
      </c>
      <c r="E45" s="510">
        <f t="shared" si="0"/>
        <v>0</v>
      </c>
      <c r="F45" s="219"/>
    </row>
    <row r="46" spans="1:6" ht="16.5" thickBot="1">
      <c r="A46" s="655" t="s">
        <v>783</v>
      </c>
      <c r="B46" s="641" t="s">
        <v>330</v>
      </c>
      <c r="C46" s="518">
        <f>C27+C31+C32+C34+C33+C35+C36+C41</f>
        <v>127392</v>
      </c>
      <c r="D46" s="518">
        <f>D27+D31+D32+D34+D33+D35+D36+D41</f>
        <v>127392</v>
      </c>
      <c r="E46" s="519">
        <f>E27+E31+E32+E34+E33+E35+E36+E41</f>
        <v>0</v>
      </c>
      <c r="F46" s="219"/>
    </row>
    <row r="47" spans="1:6" ht="16.5" thickBot="1">
      <c r="A47" s="654" t="s">
        <v>784</v>
      </c>
      <c r="B47" s="642" t="s">
        <v>331</v>
      </c>
      <c r="C47" s="520">
        <f>C46+C24+C22+C12</f>
        <v>227179</v>
      </c>
      <c r="D47" s="520">
        <f>D46+D24+D22+D12</f>
        <v>127392</v>
      </c>
      <c r="E47" s="521">
        <f>E46+E24+E22+E12</f>
        <v>99787</v>
      </c>
      <c r="F47" s="219"/>
    </row>
    <row r="48" spans="1:27" ht="15.75">
      <c r="A48" s="633"/>
      <c r="B48" s="224"/>
      <c r="C48" s="225"/>
      <c r="D48" s="225"/>
      <c r="E48" s="225"/>
      <c r="F48" s="219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</row>
    <row r="49" spans="1:27" ht="15.75">
      <c r="A49" s="223"/>
      <c r="B49" s="224"/>
      <c r="C49" s="225"/>
      <c r="D49" s="225"/>
      <c r="E49" s="225"/>
      <c r="F49" s="219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</row>
    <row r="50" spans="1:6" ht="16.5" thickBot="1">
      <c r="A50" s="223" t="s">
        <v>785</v>
      </c>
      <c r="B50" s="224"/>
      <c r="C50" s="227"/>
      <c r="D50" s="227"/>
      <c r="E50" s="227"/>
      <c r="F50" s="46" t="s">
        <v>788</v>
      </c>
    </row>
    <row r="51" spans="1:6" s="169" customFormat="1" ht="15.75">
      <c r="A51" s="690" t="s">
        <v>663</v>
      </c>
      <c r="B51" s="692" t="s">
        <v>664</v>
      </c>
      <c r="C51" s="694" t="s">
        <v>756</v>
      </c>
      <c r="D51" s="210" t="s">
        <v>786</v>
      </c>
      <c r="E51" s="210"/>
      <c r="F51" s="681" t="s">
        <v>787</v>
      </c>
    </row>
    <row r="52" spans="1:6" s="169" customFormat="1" ht="15.75">
      <c r="A52" s="691"/>
      <c r="B52" s="693"/>
      <c r="C52" s="695"/>
      <c r="D52" s="228" t="s">
        <v>758</v>
      </c>
      <c r="E52" s="228" t="s">
        <v>759</v>
      </c>
      <c r="F52" s="682"/>
    </row>
    <row r="53" spans="1:6" s="169" customFormat="1" ht="16.5" thickBot="1">
      <c r="A53" s="214" t="s">
        <v>7</v>
      </c>
      <c r="B53" s="215" t="s">
        <v>8</v>
      </c>
      <c r="C53" s="216">
        <v>1</v>
      </c>
      <c r="D53" s="216">
        <v>2</v>
      </c>
      <c r="E53" s="229">
        <v>3</v>
      </c>
      <c r="F53" s="230">
        <v>4</v>
      </c>
    </row>
    <row r="54" spans="1:6" ht="15.75">
      <c r="A54" s="631" t="s">
        <v>535</v>
      </c>
      <c r="B54" s="522"/>
      <c r="C54" s="523"/>
      <c r="D54" s="523"/>
      <c r="E54" s="523"/>
      <c r="F54" s="524"/>
    </row>
    <row r="55" spans="1:6" ht="15.75">
      <c r="A55" s="632" t="s">
        <v>789</v>
      </c>
      <c r="B55" s="525" t="s">
        <v>332</v>
      </c>
      <c r="C55" s="526">
        <f>SUM(C56:C58)</f>
        <v>0</v>
      </c>
      <c r="D55" s="526">
        <f>SUM(D56:D58)</f>
        <v>0</v>
      </c>
      <c r="E55" s="527">
        <f>C55-D55</f>
        <v>0</v>
      </c>
      <c r="F55" s="528">
        <f>SUM(F56:F58)</f>
        <v>0</v>
      </c>
    </row>
    <row r="56" spans="1:6" ht="15.75">
      <c r="A56" s="632" t="s">
        <v>790</v>
      </c>
      <c r="B56" s="525" t="s">
        <v>333</v>
      </c>
      <c r="C56" s="55"/>
      <c r="D56" s="55"/>
      <c r="E56" s="527">
        <f>C56-D56</f>
        <v>0</v>
      </c>
      <c r="F56" s="56"/>
    </row>
    <row r="57" spans="1:6" ht="15.75">
      <c r="A57" s="632" t="s">
        <v>791</v>
      </c>
      <c r="B57" s="525" t="s">
        <v>334</v>
      </c>
      <c r="C57" s="55"/>
      <c r="D57" s="55"/>
      <c r="E57" s="527">
        <f aca="true" t="shared" si="2" ref="E57:E98">C57-D57</f>
        <v>0</v>
      </c>
      <c r="F57" s="56"/>
    </row>
    <row r="58" spans="1:6" ht="15.75">
      <c r="A58" s="632" t="s">
        <v>782</v>
      </c>
      <c r="B58" s="525" t="s">
        <v>335</v>
      </c>
      <c r="C58" s="55"/>
      <c r="D58" s="55"/>
      <c r="E58" s="527">
        <f t="shared" si="2"/>
        <v>0</v>
      </c>
      <c r="F58" s="56"/>
    </row>
    <row r="59" spans="1:6" ht="15.75">
      <c r="A59" s="632" t="s">
        <v>792</v>
      </c>
      <c r="B59" s="525" t="s">
        <v>336</v>
      </c>
      <c r="C59" s="526">
        <f>C60+C62</f>
        <v>5973</v>
      </c>
      <c r="D59" s="526">
        <f>D60+D62</f>
        <v>0</v>
      </c>
      <c r="E59" s="527">
        <f t="shared" si="2"/>
        <v>5973</v>
      </c>
      <c r="F59" s="529">
        <f>F60+F62</f>
        <v>55276</v>
      </c>
    </row>
    <row r="60" spans="1:6" ht="15.75">
      <c r="A60" s="632" t="s">
        <v>793</v>
      </c>
      <c r="B60" s="525" t="s">
        <v>337</v>
      </c>
      <c r="C60" s="55">
        <v>5973</v>
      </c>
      <c r="D60" s="55"/>
      <c r="E60" s="527">
        <f t="shared" si="2"/>
        <v>5973</v>
      </c>
      <c r="F60" s="56">
        <v>55276</v>
      </c>
    </row>
    <row r="61" spans="1:6" ht="15.75">
      <c r="A61" s="634" t="s">
        <v>794</v>
      </c>
      <c r="B61" s="525" t="s">
        <v>338</v>
      </c>
      <c r="C61" s="55"/>
      <c r="D61" s="55"/>
      <c r="E61" s="527">
        <f t="shared" si="2"/>
        <v>0</v>
      </c>
      <c r="F61" s="56"/>
    </row>
    <row r="62" spans="1:6" ht="15.75">
      <c r="A62" s="634" t="s">
        <v>795</v>
      </c>
      <c r="B62" s="525" t="s">
        <v>339</v>
      </c>
      <c r="C62" s="55"/>
      <c r="D62" s="55"/>
      <c r="E62" s="527">
        <f t="shared" si="2"/>
        <v>0</v>
      </c>
      <c r="F62" s="56"/>
    </row>
    <row r="63" spans="1:6" ht="15.75">
      <c r="A63" s="634" t="s">
        <v>794</v>
      </c>
      <c r="B63" s="525" t="s">
        <v>340</v>
      </c>
      <c r="C63" s="55"/>
      <c r="D63" s="55"/>
      <c r="E63" s="527">
        <f t="shared" si="2"/>
        <v>0</v>
      </c>
      <c r="F63" s="56"/>
    </row>
    <row r="64" spans="1:6" ht="15.75">
      <c r="A64" s="632" t="s">
        <v>796</v>
      </c>
      <c r="B64" s="525" t="s">
        <v>341</v>
      </c>
      <c r="C64" s="55"/>
      <c r="D64" s="55"/>
      <c r="E64" s="527">
        <f t="shared" si="2"/>
        <v>0</v>
      </c>
      <c r="F64" s="56"/>
    </row>
    <row r="65" spans="1:6" ht="15.75">
      <c r="A65" s="632" t="s">
        <v>483</v>
      </c>
      <c r="B65" s="525" t="s">
        <v>342</v>
      </c>
      <c r="C65" s="55"/>
      <c r="D65" s="55"/>
      <c r="E65" s="527">
        <f t="shared" si="2"/>
        <v>0</v>
      </c>
      <c r="F65" s="56"/>
    </row>
    <row r="66" spans="1:6" ht="15.75">
      <c r="A66" s="632" t="s">
        <v>539</v>
      </c>
      <c r="B66" s="525" t="s">
        <v>343</v>
      </c>
      <c r="C66" s="55"/>
      <c r="D66" s="55"/>
      <c r="E66" s="527">
        <f t="shared" si="2"/>
        <v>0</v>
      </c>
      <c r="F66" s="56"/>
    </row>
    <row r="67" spans="1:6" ht="15.75">
      <c r="A67" s="632" t="s">
        <v>797</v>
      </c>
      <c r="B67" s="525" t="s">
        <v>344</v>
      </c>
      <c r="C67" s="55">
        <v>4865</v>
      </c>
      <c r="D67" s="55"/>
      <c r="E67" s="527">
        <f t="shared" si="2"/>
        <v>4865</v>
      </c>
      <c r="F67" s="56"/>
    </row>
    <row r="68" spans="1:6" ht="15.75">
      <c r="A68" s="632" t="s">
        <v>767</v>
      </c>
      <c r="B68" s="525" t="s">
        <v>345</v>
      </c>
      <c r="C68" s="55"/>
      <c r="D68" s="55"/>
      <c r="E68" s="527">
        <f t="shared" si="2"/>
        <v>0</v>
      </c>
      <c r="F68" s="56"/>
    </row>
    <row r="69" spans="1:6" ht="16.5" thickBot="1">
      <c r="A69" s="658" t="s">
        <v>541</v>
      </c>
      <c r="B69" s="530" t="s">
        <v>346</v>
      </c>
      <c r="C69" s="531">
        <f>C55+C59+C64+C65+C66+C67</f>
        <v>10838</v>
      </c>
      <c r="D69" s="531">
        <f>D55+D59+D64+D65+D66+D67</f>
        <v>0</v>
      </c>
      <c r="E69" s="532">
        <f t="shared" si="2"/>
        <v>10838</v>
      </c>
      <c r="F69" s="533">
        <f>F55+F59+F64+F65+F66+F67</f>
        <v>55276</v>
      </c>
    </row>
    <row r="70" spans="1:6" ht="15.75">
      <c r="A70" s="659" t="s">
        <v>798</v>
      </c>
      <c r="B70" s="534"/>
      <c r="C70" s="535"/>
      <c r="D70" s="535"/>
      <c r="E70" s="535"/>
      <c r="F70" s="536"/>
    </row>
    <row r="71" spans="1:6" ht="15.75">
      <c r="A71" s="632" t="s">
        <v>799</v>
      </c>
      <c r="B71" s="537" t="s">
        <v>347</v>
      </c>
      <c r="C71" s="55">
        <v>6231</v>
      </c>
      <c r="D71" s="55"/>
      <c r="E71" s="527">
        <f t="shared" si="2"/>
        <v>6231</v>
      </c>
      <c r="F71" s="56"/>
    </row>
    <row r="72" spans="1:6" ht="16.5" thickBot="1">
      <c r="A72" s="657"/>
      <c r="B72" s="538"/>
      <c r="C72" s="539"/>
      <c r="D72" s="539"/>
      <c r="E72" s="539"/>
      <c r="F72" s="540"/>
    </row>
    <row r="73" spans="1:6" ht="15.75">
      <c r="A73" s="651" t="s">
        <v>800</v>
      </c>
      <c r="B73" s="522"/>
      <c r="C73" s="541"/>
      <c r="D73" s="541"/>
      <c r="E73" s="541"/>
      <c r="F73" s="542"/>
    </row>
    <row r="74" spans="1:6" ht="15.75">
      <c r="A74" s="632" t="s">
        <v>801</v>
      </c>
      <c r="B74" s="525" t="s">
        <v>348</v>
      </c>
      <c r="C74" s="526">
        <f>SUM(C75:C77)</f>
        <v>3200</v>
      </c>
      <c r="D74" s="526">
        <f>SUM(D75:D77)</f>
        <v>3200</v>
      </c>
      <c r="E74" s="526">
        <f>SUM(E75:E77)</f>
        <v>0</v>
      </c>
      <c r="F74" s="529">
        <f>SUM(F75:F77)</f>
        <v>0</v>
      </c>
    </row>
    <row r="75" spans="1:6" ht="15.75">
      <c r="A75" s="632" t="s">
        <v>802</v>
      </c>
      <c r="B75" s="525" t="s">
        <v>349</v>
      </c>
      <c r="C75" s="55">
        <v>3176</v>
      </c>
      <c r="D75" s="55">
        <f>+C75</f>
        <v>3176</v>
      </c>
      <c r="E75" s="527">
        <f t="shared" si="2"/>
        <v>0</v>
      </c>
      <c r="F75" s="56"/>
    </row>
    <row r="76" spans="1:6" ht="15.75">
      <c r="A76" s="632" t="s">
        <v>803</v>
      </c>
      <c r="B76" s="525" t="s">
        <v>350</v>
      </c>
      <c r="C76" s="55">
        <v>0</v>
      </c>
      <c r="D76" s="55">
        <f>+C76</f>
        <v>0</v>
      </c>
      <c r="E76" s="527">
        <f t="shared" si="2"/>
        <v>0</v>
      </c>
      <c r="F76" s="56"/>
    </row>
    <row r="77" spans="1:6" ht="15.75">
      <c r="A77" s="635" t="s">
        <v>904</v>
      </c>
      <c r="B77" s="525" t="s">
        <v>351</v>
      </c>
      <c r="C77" s="55">
        <v>24</v>
      </c>
      <c r="D77" s="55">
        <f>+C77</f>
        <v>24</v>
      </c>
      <c r="E77" s="527">
        <f t="shared" si="2"/>
        <v>0</v>
      </c>
      <c r="F77" s="56"/>
    </row>
    <row r="78" spans="1:6" ht="15.75">
      <c r="A78" s="632" t="s">
        <v>792</v>
      </c>
      <c r="B78" s="525" t="s">
        <v>352</v>
      </c>
      <c r="C78" s="526">
        <f>C79+C81</f>
        <v>116551</v>
      </c>
      <c r="D78" s="526">
        <f>D79+D81</f>
        <v>116551</v>
      </c>
      <c r="E78" s="526">
        <f>E79+E81</f>
        <v>0</v>
      </c>
      <c r="F78" s="529">
        <f>F79+F81</f>
        <v>165778</v>
      </c>
    </row>
    <row r="79" spans="1:6" ht="15.75">
      <c r="A79" s="632" t="s">
        <v>804</v>
      </c>
      <c r="B79" s="525" t="s">
        <v>353</v>
      </c>
      <c r="C79" s="55">
        <v>116551</v>
      </c>
      <c r="D79" s="55">
        <f>+C79</f>
        <v>116551</v>
      </c>
      <c r="E79" s="527">
        <f t="shared" si="2"/>
        <v>0</v>
      </c>
      <c r="F79" s="56">
        <v>165778</v>
      </c>
    </row>
    <row r="80" spans="1:6" ht="15.75">
      <c r="A80" s="632" t="s">
        <v>805</v>
      </c>
      <c r="B80" s="525" t="s">
        <v>354</v>
      </c>
      <c r="C80" s="55"/>
      <c r="D80" s="55">
        <f>+C80</f>
        <v>0</v>
      </c>
      <c r="E80" s="527">
        <f t="shared" si="2"/>
        <v>0</v>
      </c>
      <c r="F80" s="56"/>
    </row>
    <row r="81" spans="1:6" ht="15.75">
      <c r="A81" s="632" t="s">
        <v>806</v>
      </c>
      <c r="B81" s="525" t="s">
        <v>355</v>
      </c>
      <c r="C81" s="55"/>
      <c r="D81" s="55">
        <f>+C81</f>
        <v>0</v>
      </c>
      <c r="E81" s="527">
        <f t="shared" si="2"/>
        <v>0</v>
      </c>
      <c r="F81" s="56"/>
    </row>
    <row r="82" spans="1:6" ht="15.75">
      <c r="A82" s="632" t="s">
        <v>807</v>
      </c>
      <c r="B82" s="525" t="s">
        <v>356</v>
      </c>
      <c r="C82" s="55"/>
      <c r="D82" s="55">
        <f>+C82</f>
        <v>0</v>
      </c>
      <c r="E82" s="527">
        <f t="shared" si="2"/>
        <v>0</v>
      </c>
      <c r="F82" s="56"/>
    </row>
    <row r="83" spans="1:6" ht="15.75">
      <c r="A83" s="632" t="s">
        <v>808</v>
      </c>
      <c r="B83" s="525" t="s">
        <v>357</v>
      </c>
      <c r="C83" s="526">
        <f>SUM(C84:C87)</f>
        <v>7171</v>
      </c>
      <c r="D83" s="526">
        <f>SUM(D84:D87)</f>
        <v>7171</v>
      </c>
      <c r="E83" s="526">
        <f>SUM(E84:E87)</f>
        <v>0</v>
      </c>
      <c r="F83" s="529">
        <f>SUM(F84:F87)</f>
        <v>0</v>
      </c>
    </row>
    <row r="84" spans="1:6" ht="15.75">
      <c r="A84" s="632" t="s">
        <v>809</v>
      </c>
      <c r="B84" s="525" t="s">
        <v>358</v>
      </c>
      <c r="C84" s="55"/>
      <c r="D84" s="55">
        <f>+C84</f>
        <v>0</v>
      </c>
      <c r="E84" s="527">
        <f t="shared" si="2"/>
        <v>0</v>
      </c>
      <c r="F84" s="56"/>
    </row>
    <row r="85" spans="1:6" ht="15.75">
      <c r="A85" s="632" t="s">
        <v>810</v>
      </c>
      <c r="B85" s="525" t="s">
        <v>359</v>
      </c>
      <c r="C85" s="55"/>
      <c r="D85" s="55">
        <f>+C85</f>
        <v>0</v>
      </c>
      <c r="E85" s="527">
        <f t="shared" si="2"/>
        <v>0</v>
      </c>
      <c r="F85" s="56"/>
    </row>
    <row r="86" spans="1:6" ht="15.75">
      <c r="A86" s="632" t="s">
        <v>811</v>
      </c>
      <c r="B86" s="525" t="s">
        <v>360</v>
      </c>
      <c r="C86" s="55">
        <v>7171</v>
      </c>
      <c r="D86" s="55">
        <f>+C86</f>
        <v>7171</v>
      </c>
      <c r="E86" s="527">
        <f t="shared" si="2"/>
        <v>0</v>
      </c>
      <c r="F86" s="56"/>
    </row>
    <row r="87" spans="1:6" ht="15.75">
      <c r="A87" s="632" t="s">
        <v>812</v>
      </c>
      <c r="B87" s="525" t="s">
        <v>361</v>
      </c>
      <c r="C87" s="55"/>
      <c r="D87" s="55">
        <f>+C87</f>
        <v>0</v>
      </c>
      <c r="E87" s="527">
        <f t="shared" si="2"/>
        <v>0</v>
      </c>
      <c r="F87" s="56"/>
    </row>
    <row r="88" spans="1:6" ht="15.75">
      <c r="A88" s="632" t="s">
        <v>813</v>
      </c>
      <c r="B88" s="525" t="s">
        <v>362</v>
      </c>
      <c r="C88" s="527">
        <f>SUM(C89:C93)+C97</f>
        <v>16311</v>
      </c>
      <c r="D88" s="527">
        <f>SUM(D89:D93)+D97</f>
        <v>16311</v>
      </c>
      <c r="E88" s="527">
        <f>SUM(E89:E93)+E97</f>
        <v>0</v>
      </c>
      <c r="F88" s="528">
        <f>SUM(F89:F93)+F97</f>
        <v>0</v>
      </c>
    </row>
    <row r="89" spans="1:6" ht="15.75">
      <c r="A89" s="632" t="s">
        <v>814</v>
      </c>
      <c r="B89" s="525" t="s">
        <v>363</v>
      </c>
      <c r="C89" s="55">
        <v>0</v>
      </c>
      <c r="D89" s="55">
        <f>+C89</f>
        <v>0</v>
      </c>
      <c r="E89" s="527">
        <f t="shared" si="2"/>
        <v>0</v>
      </c>
      <c r="F89" s="56"/>
    </row>
    <row r="90" spans="1:6" ht="15.75">
      <c r="A90" s="632" t="s">
        <v>918</v>
      </c>
      <c r="B90" s="525" t="s">
        <v>364</v>
      </c>
      <c r="C90" s="55">
        <v>6223</v>
      </c>
      <c r="D90" s="55">
        <f>+C90</f>
        <v>6223</v>
      </c>
      <c r="E90" s="527">
        <f t="shared" si="2"/>
        <v>0</v>
      </c>
      <c r="F90" s="56"/>
    </row>
    <row r="91" spans="1:6" ht="15.75">
      <c r="A91" s="632" t="s">
        <v>815</v>
      </c>
      <c r="B91" s="525" t="s">
        <v>365</v>
      </c>
      <c r="C91" s="55">
        <v>238</v>
      </c>
      <c r="D91" s="55">
        <f>+C91</f>
        <v>238</v>
      </c>
      <c r="E91" s="527">
        <f t="shared" si="2"/>
        <v>0</v>
      </c>
      <c r="F91" s="56"/>
    </row>
    <row r="92" spans="1:6" ht="15.75">
      <c r="A92" s="632" t="s">
        <v>917</v>
      </c>
      <c r="B92" s="525" t="s">
        <v>366</v>
      </c>
      <c r="C92" s="55">
        <v>7810</v>
      </c>
      <c r="D92" s="55">
        <f>+C92</f>
        <v>7810</v>
      </c>
      <c r="E92" s="527">
        <f t="shared" si="2"/>
        <v>0</v>
      </c>
      <c r="F92" s="56"/>
    </row>
    <row r="93" spans="1:6" ht="15.75">
      <c r="A93" s="632" t="s">
        <v>816</v>
      </c>
      <c r="B93" s="525" t="s">
        <v>367</v>
      </c>
      <c r="C93" s="526">
        <f>SUM(C94:C96)</f>
        <v>665</v>
      </c>
      <c r="D93" s="526">
        <f>SUM(D94:D96)</f>
        <v>665</v>
      </c>
      <c r="E93" s="526">
        <f>SUM(E94:E96)</f>
        <v>0</v>
      </c>
      <c r="F93" s="529">
        <f>SUM(F94:F96)</f>
        <v>0</v>
      </c>
    </row>
    <row r="94" spans="1:6" ht="15.75">
      <c r="A94" s="632" t="s">
        <v>775</v>
      </c>
      <c r="B94" s="525" t="s">
        <v>368</v>
      </c>
      <c r="C94" s="55"/>
      <c r="D94" s="55">
        <f>+C94</f>
        <v>0</v>
      </c>
      <c r="E94" s="527">
        <f t="shared" si="2"/>
        <v>0</v>
      </c>
      <c r="F94" s="56"/>
    </row>
    <row r="95" spans="1:6" ht="15.75">
      <c r="A95" s="632" t="s">
        <v>776</v>
      </c>
      <c r="B95" s="525" t="s">
        <v>369</v>
      </c>
      <c r="C95" s="55"/>
      <c r="D95" s="55">
        <f>+C95</f>
        <v>0</v>
      </c>
      <c r="E95" s="527">
        <f t="shared" si="2"/>
        <v>0</v>
      </c>
      <c r="F95" s="56"/>
    </row>
    <row r="96" spans="1:6" ht="15.75">
      <c r="A96" s="632" t="s">
        <v>778</v>
      </c>
      <c r="B96" s="525" t="s">
        <v>370</v>
      </c>
      <c r="C96" s="55">
        <v>665</v>
      </c>
      <c r="D96" s="55">
        <f>+C96</f>
        <v>665</v>
      </c>
      <c r="E96" s="527">
        <f t="shared" si="2"/>
        <v>0</v>
      </c>
      <c r="F96" s="56"/>
    </row>
    <row r="97" spans="1:6" ht="15.75">
      <c r="A97" s="632" t="s">
        <v>919</v>
      </c>
      <c r="B97" s="525" t="s">
        <v>371</v>
      </c>
      <c r="C97" s="55">
        <v>1375</v>
      </c>
      <c r="D97" s="55">
        <f>+C97</f>
        <v>1375</v>
      </c>
      <c r="E97" s="527">
        <f t="shared" si="2"/>
        <v>0</v>
      </c>
      <c r="F97" s="56"/>
    </row>
    <row r="98" spans="1:6" ht="15.75">
      <c r="A98" s="632" t="s">
        <v>817</v>
      </c>
      <c r="B98" s="525" t="s">
        <v>372</v>
      </c>
      <c r="C98" s="55">
        <v>1534</v>
      </c>
      <c r="D98" s="55">
        <f>+C98</f>
        <v>1534</v>
      </c>
      <c r="E98" s="527">
        <f t="shared" si="2"/>
        <v>0</v>
      </c>
      <c r="F98" s="56"/>
    </row>
    <row r="99" spans="1:6" ht="16.5" thickBot="1">
      <c r="A99" s="655" t="s">
        <v>561</v>
      </c>
      <c r="B99" s="530" t="s">
        <v>373</v>
      </c>
      <c r="C99" s="532">
        <f>C88+C83+C78+C74+C98</f>
        <v>144767</v>
      </c>
      <c r="D99" s="532">
        <f>D88+D83+D78+D74+D98</f>
        <v>144767</v>
      </c>
      <c r="E99" s="532">
        <f>E88+E83+E78+E74+E98</f>
        <v>0</v>
      </c>
      <c r="F99" s="543">
        <f>F88+F83+F78+F74+F98</f>
        <v>165778</v>
      </c>
    </row>
    <row r="100" spans="1:6" ht="16.5" thickBot="1">
      <c r="A100" s="654" t="s">
        <v>818</v>
      </c>
      <c r="B100" s="544" t="s">
        <v>374</v>
      </c>
      <c r="C100" s="545">
        <f>C99+C71+C69</f>
        <v>161836</v>
      </c>
      <c r="D100" s="545">
        <f>D99+D71+D69</f>
        <v>144767</v>
      </c>
      <c r="E100" s="545">
        <f>E99+E71+E69</f>
        <v>17069</v>
      </c>
      <c r="F100" s="546">
        <f>F99+F71+F69</f>
        <v>221054</v>
      </c>
    </row>
    <row r="101" spans="1:6" ht="15.75">
      <c r="A101" s="333"/>
      <c r="B101" s="231"/>
      <c r="C101" s="232"/>
      <c r="D101" s="232"/>
      <c r="E101" s="232"/>
      <c r="F101" s="233"/>
    </row>
    <row r="102" spans="1:27" ht="16.5" thickBot="1">
      <c r="A102" s="633" t="s">
        <v>819</v>
      </c>
      <c r="B102" s="234"/>
      <c r="C102" s="232"/>
      <c r="D102" s="232"/>
      <c r="E102" s="232"/>
      <c r="F102" s="46" t="s">
        <v>788</v>
      </c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</row>
    <row r="103" spans="1:6" s="237" customFormat="1" ht="31.5">
      <c r="A103" s="662" t="s">
        <v>663</v>
      </c>
      <c r="B103" s="220" t="s">
        <v>664</v>
      </c>
      <c r="C103" s="235" t="s">
        <v>824</v>
      </c>
      <c r="D103" s="235" t="s">
        <v>825</v>
      </c>
      <c r="E103" s="235" t="s">
        <v>826</v>
      </c>
      <c r="F103" s="236" t="s">
        <v>827</v>
      </c>
    </row>
    <row r="104" spans="1:6" s="237" customFormat="1" ht="16.5" thickBot="1">
      <c r="A104" s="663" t="s">
        <v>7</v>
      </c>
      <c r="B104" s="215" t="s">
        <v>8</v>
      </c>
      <c r="C104" s="216">
        <v>1</v>
      </c>
      <c r="D104" s="216">
        <v>2</v>
      </c>
      <c r="E104" s="216">
        <v>3</v>
      </c>
      <c r="F104" s="230">
        <v>4</v>
      </c>
    </row>
    <row r="105" spans="1:6" ht="15.75">
      <c r="A105" s="656" t="s">
        <v>820</v>
      </c>
      <c r="B105" s="547" t="s">
        <v>375</v>
      </c>
      <c r="C105" s="238"/>
      <c r="D105" s="238"/>
      <c r="E105" s="238"/>
      <c r="F105" s="542">
        <f>C105+D105-E105</f>
        <v>0</v>
      </c>
    </row>
    <row r="106" spans="1:6" ht="15.75">
      <c r="A106" s="632" t="s">
        <v>821</v>
      </c>
      <c r="B106" s="525" t="s">
        <v>376</v>
      </c>
      <c r="C106" s="55"/>
      <c r="D106" s="55"/>
      <c r="E106" s="55"/>
      <c r="F106" s="548">
        <f>C106+D106-E106</f>
        <v>0</v>
      </c>
    </row>
    <row r="107" spans="1:6" ht="16.5" thickBot="1">
      <c r="A107" s="660" t="s">
        <v>822</v>
      </c>
      <c r="B107" s="549" t="s">
        <v>377</v>
      </c>
      <c r="C107" s="113">
        <v>327</v>
      </c>
      <c r="D107" s="113"/>
      <c r="E107" s="113"/>
      <c r="F107" s="550">
        <f>C107+D107-E107</f>
        <v>327</v>
      </c>
    </row>
    <row r="108" spans="1:6" ht="16.5" thickBot="1">
      <c r="A108" s="661" t="s">
        <v>823</v>
      </c>
      <c r="B108" s="551" t="s">
        <v>378</v>
      </c>
      <c r="C108" s="552">
        <f>SUM(C105:C107)</f>
        <v>327</v>
      </c>
      <c r="D108" s="552">
        <f>SUM(D105:D107)</f>
        <v>0</v>
      </c>
      <c r="E108" s="552">
        <f>SUM(E105:E107)</f>
        <v>0</v>
      </c>
      <c r="F108" s="553">
        <f>SUM(F105:F107)</f>
        <v>327</v>
      </c>
    </row>
    <row r="109" spans="1:27" ht="15.75">
      <c r="A109" s="239"/>
      <c r="B109" s="240"/>
      <c r="C109" s="223"/>
      <c r="D109" s="223"/>
      <c r="E109" s="223"/>
      <c r="F109" s="211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5.75">
      <c r="A110" s="683" t="s">
        <v>873</v>
      </c>
      <c r="B110" s="683"/>
      <c r="C110" s="683"/>
      <c r="D110" s="683"/>
      <c r="E110" s="683"/>
      <c r="F110" s="683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2" spans="1:8" ht="15.75">
      <c r="A112" s="271" t="s">
        <v>399</v>
      </c>
      <c r="B112" s="664">
        <f>Title!B11</f>
        <v>43675</v>
      </c>
      <c r="C112" s="664"/>
      <c r="D112" s="664"/>
      <c r="E112" s="664"/>
      <c r="F112" s="664"/>
      <c r="G112" s="664"/>
      <c r="H112" s="664"/>
    </row>
    <row r="113" spans="1:8" ht="15.75">
      <c r="A113" s="69"/>
      <c r="B113" s="70"/>
      <c r="C113" s="70"/>
      <c r="D113" s="70"/>
      <c r="E113" s="70"/>
      <c r="F113" s="70"/>
      <c r="G113" s="70"/>
      <c r="H113" s="70"/>
    </row>
    <row r="114" spans="1:8" ht="15.75">
      <c r="A114" s="73"/>
      <c r="B114" s="665"/>
      <c r="C114" s="665"/>
      <c r="D114" s="665"/>
      <c r="E114" s="665"/>
      <c r="F114" s="66"/>
      <c r="G114" s="67"/>
      <c r="H114" s="49"/>
    </row>
    <row r="115" spans="1:8" ht="15.75">
      <c r="A115" s="272" t="s">
        <v>504</v>
      </c>
      <c r="B115" s="271"/>
      <c r="C115" s="101"/>
      <c r="D115" s="101"/>
      <c r="E115" s="87"/>
      <c r="F115" s="87"/>
      <c r="G115" s="103"/>
      <c r="H115" s="103"/>
    </row>
    <row r="116" spans="1:8" ht="15.75">
      <c r="A116" s="272"/>
      <c r="B116" s="273" t="s">
        <v>867</v>
      </c>
      <c r="C116" s="101"/>
      <c r="D116" s="101"/>
      <c r="E116" s="87"/>
      <c r="F116" s="87"/>
      <c r="G116" s="103"/>
      <c r="H116" s="103"/>
    </row>
    <row r="117" spans="1:8" ht="15.75" customHeight="1">
      <c r="A117" s="272" t="s">
        <v>505</v>
      </c>
      <c r="B117" s="271"/>
      <c r="C117" s="101"/>
      <c r="D117" s="101"/>
      <c r="E117" s="87"/>
      <c r="F117" s="87"/>
      <c r="G117" s="103"/>
      <c r="H117" s="103"/>
    </row>
    <row r="118" spans="1:8" ht="15.75" customHeight="1">
      <c r="A118" s="271"/>
      <c r="B118" s="273" t="s">
        <v>506</v>
      </c>
      <c r="C118" s="101"/>
      <c r="D118" s="101"/>
      <c r="E118" s="87"/>
      <c r="F118" s="87"/>
      <c r="G118" s="103"/>
      <c r="H118" s="103"/>
    </row>
    <row r="119" spans="1:8" ht="15.75">
      <c r="A119" s="73"/>
      <c r="B119" s="665"/>
      <c r="C119" s="665"/>
      <c r="D119" s="665"/>
      <c r="E119" s="665"/>
      <c r="F119" s="665"/>
      <c r="G119" s="73"/>
      <c r="H119" s="73"/>
    </row>
    <row r="120" spans="1:8" ht="15.75">
      <c r="A120" s="73"/>
      <c r="B120" s="665"/>
      <c r="C120" s="665"/>
      <c r="D120" s="665"/>
      <c r="E120" s="665"/>
      <c r="F120" s="665"/>
      <c r="G120" s="73"/>
      <c r="H120" s="73"/>
    </row>
    <row r="121" spans="1:8" ht="15.75">
      <c r="A121" s="73"/>
      <c r="B121" s="665"/>
      <c r="C121" s="665"/>
      <c r="D121" s="665"/>
      <c r="E121" s="665"/>
      <c r="F121" s="665"/>
      <c r="G121" s="73"/>
      <c r="H121" s="73"/>
    </row>
    <row r="122" spans="1:8" ht="15.75">
      <c r="A122" s="73"/>
      <c r="B122" s="665"/>
      <c r="C122" s="665"/>
      <c r="D122" s="665"/>
      <c r="E122" s="665"/>
      <c r="F122" s="665"/>
      <c r="G122" s="73"/>
      <c r="H122" s="73"/>
    </row>
    <row r="123" spans="1:8" ht="15.75">
      <c r="A123" s="73"/>
      <c r="B123" s="665"/>
      <c r="C123" s="665"/>
      <c r="D123" s="665"/>
      <c r="E123" s="665"/>
      <c r="F123" s="665"/>
      <c r="G123" s="73"/>
      <c r="H123" s="73"/>
    </row>
  </sheetData>
  <sheetProtection/>
  <mergeCells count="16">
    <mergeCell ref="A9:A10"/>
    <mergeCell ref="B9:B10"/>
    <mergeCell ref="C9:C10"/>
    <mergeCell ref="A51:A52"/>
    <mergeCell ref="B51:B52"/>
    <mergeCell ref="C51:C52"/>
    <mergeCell ref="B122:F122"/>
    <mergeCell ref="B123:F123"/>
    <mergeCell ref="A1:E1"/>
    <mergeCell ref="B112:H112"/>
    <mergeCell ref="B114:E114"/>
    <mergeCell ref="B119:F119"/>
    <mergeCell ref="B120:F120"/>
    <mergeCell ref="B121:F121"/>
    <mergeCell ref="F51:F52"/>
    <mergeCell ref="A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:F98 C12:D12 C84:D87 F84:F87 C89:D92 F89:F92 C94:D98 C105:E10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73" zoomScaleNormal="73" zoomScalePageLayoutView="0" workbookViewId="0" topLeftCell="C1">
      <selection activeCell="B31" sqref="B31:H31"/>
    </sheetView>
  </sheetViews>
  <sheetFormatPr defaultColWidth="10.625" defaultRowHeight="15.75"/>
  <cols>
    <col min="1" max="1" width="51.875" style="154" customWidth="1"/>
    <col min="2" max="2" width="10.625" style="184" customWidth="1"/>
    <col min="3" max="7" width="13.625" style="154" customWidth="1"/>
    <col min="8" max="9" width="14.625" style="154" customWidth="1"/>
    <col min="10" max="20" width="10.625" style="154" customWidth="1"/>
    <col min="21" max="21" width="13.50390625" style="154" bestFit="1" customWidth="1"/>
    <col min="22" max="16384" width="10.625" style="154" customWidth="1"/>
  </cols>
  <sheetData>
    <row r="1" spans="1:22" ht="15.75">
      <c r="A1" s="35" t="s">
        <v>828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56"/>
      <c r="S1" s="241"/>
      <c r="T1" s="36"/>
      <c r="U1" s="36"/>
      <c r="V1" s="36"/>
    </row>
    <row r="2" spans="1:22" ht="15.75">
      <c r="A2" s="153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56"/>
      <c r="S2" s="241"/>
      <c r="T2" s="36"/>
      <c r="U2" s="36"/>
      <c r="V2" s="36"/>
    </row>
    <row r="3" spans="1:22" ht="15.75">
      <c r="A3" s="39" t="s">
        <v>419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56"/>
      <c r="S3" s="36"/>
      <c r="V3" s="36"/>
    </row>
    <row r="4" spans="1:22" ht="15.75">
      <c r="A4" s="79" t="s">
        <v>420</v>
      </c>
      <c r="B4" s="242"/>
      <c r="C4" s="161"/>
      <c r="D4" s="161"/>
      <c r="E4" s="37"/>
      <c r="F4" s="37"/>
      <c r="G4" s="79"/>
      <c r="H4" s="70"/>
      <c r="I4" s="37"/>
      <c r="J4" s="37"/>
      <c r="K4" s="37"/>
      <c r="L4" s="37"/>
      <c r="M4" s="37"/>
      <c r="N4" s="37"/>
      <c r="O4" s="37"/>
      <c r="P4" s="37"/>
      <c r="Q4" s="37"/>
      <c r="R4" s="243"/>
      <c r="S4" s="37"/>
      <c r="V4" s="36"/>
    </row>
    <row r="5" spans="1:22" ht="15.75">
      <c r="A5" s="339">
        <f>Title!B10</f>
        <v>43646</v>
      </c>
      <c r="B5" s="35"/>
      <c r="C5" s="35"/>
      <c r="D5" s="35"/>
      <c r="E5" s="244"/>
      <c r="F5" s="244"/>
      <c r="G5" s="79"/>
      <c r="H5" s="245"/>
      <c r="I5" s="244"/>
      <c r="J5" s="244"/>
      <c r="K5" s="244"/>
      <c r="L5" s="244"/>
      <c r="M5" s="244"/>
      <c r="N5" s="244"/>
      <c r="O5" s="244"/>
      <c r="P5" s="244"/>
      <c r="Q5" s="244"/>
      <c r="R5" s="241"/>
      <c r="S5" s="37"/>
      <c r="V5" s="244"/>
    </row>
    <row r="6" spans="7:8" ht="15.75">
      <c r="G6" s="79"/>
      <c r="H6" s="246"/>
    </row>
    <row r="7" ht="16.5" thickBot="1">
      <c r="I7" s="46" t="s">
        <v>788</v>
      </c>
    </row>
    <row r="8" spans="1:9" s="168" customFormat="1" ht="21" customHeight="1">
      <c r="A8" s="697" t="s">
        <v>663</v>
      </c>
      <c r="B8" s="699" t="s">
        <v>664</v>
      </c>
      <c r="C8" s="247" t="s">
        <v>829</v>
      </c>
      <c r="D8" s="247"/>
      <c r="E8" s="247"/>
      <c r="F8" s="247" t="s">
        <v>851</v>
      </c>
      <c r="G8" s="247"/>
      <c r="H8" s="247"/>
      <c r="I8" s="248"/>
    </row>
    <row r="9" spans="1:9" s="168" customFormat="1" ht="24" customHeight="1">
      <c r="A9" s="698"/>
      <c r="B9" s="700"/>
      <c r="C9" s="335" t="s">
        <v>830</v>
      </c>
      <c r="D9" s="335" t="s">
        <v>831</v>
      </c>
      <c r="E9" s="335" t="s">
        <v>832</v>
      </c>
      <c r="F9" s="336" t="s">
        <v>833</v>
      </c>
      <c r="G9" s="643" t="s">
        <v>834</v>
      </c>
      <c r="H9" s="334"/>
      <c r="I9" s="701" t="s">
        <v>835</v>
      </c>
    </row>
    <row r="10" spans="1:9" s="168" customFormat="1" ht="24" customHeight="1">
      <c r="A10" s="698"/>
      <c r="B10" s="700"/>
      <c r="C10" s="335"/>
      <c r="D10" s="335"/>
      <c r="E10" s="335"/>
      <c r="F10" s="336"/>
      <c r="G10" s="250" t="s">
        <v>684</v>
      </c>
      <c r="H10" s="250" t="s">
        <v>685</v>
      </c>
      <c r="I10" s="702"/>
    </row>
    <row r="11" spans="1:9" s="226" customFormat="1" ht="16.5" thickBot="1">
      <c r="A11" s="646" t="s">
        <v>7</v>
      </c>
      <c r="B11" s="251" t="s">
        <v>8</v>
      </c>
      <c r="C11" s="252">
        <v>1</v>
      </c>
      <c r="D11" s="252">
        <v>2</v>
      </c>
      <c r="E11" s="252">
        <v>3</v>
      </c>
      <c r="F11" s="252">
        <v>4</v>
      </c>
      <c r="G11" s="252">
        <v>5</v>
      </c>
      <c r="H11" s="252">
        <v>6</v>
      </c>
      <c r="I11" s="253">
        <v>7</v>
      </c>
    </row>
    <row r="12" spans="1:9" s="226" customFormat="1" ht="15.75">
      <c r="A12" s="645" t="s">
        <v>836</v>
      </c>
      <c r="B12" s="554"/>
      <c r="C12" s="555"/>
      <c r="D12" s="555"/>
      <c r="E12" s="555"/>
      <c r="F12" s="555"/>
      <c r="G12" s="555"/>
      <c r="H12" s="555"/>
      <c r="I12" s="556"/>
    </row>
    <row r="13" spans="1:9" s="226" customFormat="1" ht="15.75">
      <c r="A13" s="337" t="s">
        <v>837</v>
      </c>
      <c r="B13" s="557" t="s">
        <v>379</v>
      </c>
      <c r="C13" s="254">
        <v>259173763</v>
      </c>
      <c r="D13" s="254"/>
      <c r="E13" s="254"/>
      <c r="F13" s="254">
        <v>72648</v>
      </c>
      <c r="G13" s="254">
        <v>94</v>
      </c>
      <c r="H13" s="254">
        <v>638</v>
      </c>
      <c r="I13" s="558">
        <f>F13+G13-H13</f>
        <v>72104</v>
      </c>
    </row>
    <row r="14" spans="1:9" s="226" customFormat="1" ht="15.75">
      <c r="A14" s="337" t="s">
        <v>920</v>
      </c>
      <c r="B14" s="557" t="s">
        <v>380</v>
      </c>
      <c r="C14" s="254"/>
      <c r="D14" s="254"/>
      <c r="E14" s="254"/>
      <c r="F14" s="254"/>
      <c r="G14" s="254"/>
      <c r="H14" s="254"/>
      <c r="I14" s="558">
        <f aca="true" t="shared" si="0" ref="I14:I27">F14+G14-H14</f>
        <v>0</v>
      </c>
    </row>
    <row r="15" spans="1:9" s="226" customFormat="1" ht="15.75">
      <c r="A15" s="337" t="s">
        <v>750</v>
      </c>
      <c r="B15" s="557" t="s">
        <v>381</v>
      </c>
      <c r="C15" s="254"/>
      <c r="D15" s="254"/>
      <c r="E15" s="254"/>
      <c r="F15" s="254"/>
      <c r="G15" s="254"/>
      <c r="H15" s="254"/>
      <c r="I15" s="558">
        <f t="shared" si="0"/>
        <v>0</v>
      </c>
    </row>
    <row r="16" spans="1:9" s="226" customFormat="1" ht="15.75">
      <c r="A16" s="337" t="s">
        <v>839</v>
      </c>
      <c r="B16" s="557" t="s">
        <v>382</v>
      </c>
      <c r="C16" s="254"/>
      <c r="D16" s="254"/>
      <c r="E16" s="254"/>
      <c r="F16" s="254"/>
      <c r="G16" s="254"/>
      <c r="H16" s="254"/>
      <c r="I16" s="558">
        <f t="shared" si="0"/>
        <v>0</v>
      </c>
    </row>
    <row r="17" spans="1:9" s="226" customFormat="1" ht="15.75">
      <c r="A17" s="337" t="s">
        <v>559</v>
      </c>
      <c r="B17" s="557" t="s">
        <v>383</v>
      </c>
      <c r="C17" s="254">
        <v>379833933</v>
      </c>
      <c r="D17" s="254"/>
      <c r="E17" s="254"/>
      <c r="F17" s="254">
        <v>34105</v>
      </c>
      <c r="G17" s="254"/>
      <c r="H17" s="254"/>
      <c r="I17" s="558">
        <f t="shared" si="0"/>
        <v>34105</v>
      </c>
    </row>
    <row r="18" spans="1:9" s="226" customFormat="1" ht="16.5" thickBot="1">
      <c r="A18" s="647" t="s">
        <v>840</v>
      </c>
      <c r="B18" s="559" t="s">
        <v>384</v>
      </c>
      <c r="C18" s="560">
        <f aca="true" t="shared" si="1" ref="C18:H18">C13+C14+C16+C17</f>
        <v>639007696</v>
      </c>
      <c r="D18" s="560">
        <f t="shared" si="1"/>
        <v>0</v>
      </c>
      <c r="E18" s="560">
        <f t="shared" si="1"/>
        <v>0</v>
      </c>
      <c r="F18" s="560">
        <f t="shared" si="1"/>
        <v>106753</v>
      </c>
      <c r="G18" s="560">
        <f t="shared" si="1"/>
        <v>94</v>
      </c>
      <c r="H18" s="560">
        <f t="shared" si="1"/>
        <v>638</v>
      </c>
      <c r="I18" s="561">
        <f t="shared" si="0"/>
        <v>106209</v>
      </c>
    </row>
    <row r="19" spans="1:9" s="226" customFormat="1" ht="15.75">
      <c r="A19" s="645" t="s">
        <v>841</v>
      </c>
      <c r="B19" s="562"/>
      <c r="C19" s="563"/>
      <c r="D19" s="563"/>
      <c r="E19" s="563"/>
      <c r="F19" s="563"/>
      <c r="G19" s="563"/>
      <c r="H19" s="563"/>
      <c r="I19" s="564"/>
    </row>
    <row r="20" spans="1:16" s="226" customFormat="1" ht="15.75">
      <c r="A20" s="337" t="s">
        <v>837</v>
      </c>
      <c r="B20" s="557" t="s">
        <v>385</v>
      </c>
      <c r="C20" s="254"/>
      <c r="D20" s="254"/>
      <c r="E20" s="254"/>
      <c r="F20" s="254"/>
      <c r="G20" s="254"/>
      <c r="H20" s="254"/>
      <c r="I20" s="558">
        <f t="shared" si="0"/>
        <v>0</v>
      </c>
      <c r="J20" s="255"/>
      <c r="K20" s="255"/>
      <c r="L20" s="255"/>
      <c r="M20" s="255"/>
      <c r="N20" s="255"/>
      <c r="O20" s="255"/>
      <c r="P20" s="255"/>
    </row>
    <row r="21" spans="1:16" s="226" customFormat="1" ht="15.75">
      <c r="A21" s="337" t="s">
        <v>842</v>
      </c>
      <c r="B21" s="557" t="s">
        <v>386</v>
      </c>
      <c r="C21" s="254">
        <v>8881650</v>
      </c>
      <c r="D21" s="254"/>
      <c r="E21" s="254"/>
      <c r="F21" s="254">
        <v>33339</v>
      </c>
      <c r="G21" s="254"/>
      <c r="H21" s="254"/>
      <c r="I21" s="558">
        <f t="shared" si="0"/>
        <v>33339</v>
      </c>
      <c r="J21" s="255"/>
      <c r="K21" s="255"/>
      <c r="L21" s="255"/>
      <c r="M21" s="255"/>
      <c r="N21" s="255"/>
      <c r="O21" s="255"/>
      <c r="P21" s="255"/>
    </row>
    <row r="22" spans="1:16" s="226" customFormat="1" ht="15.75">
      <c r="A22" s="337" t="s">
        <v>843</v>
      </c>
      <c r="B22" s="557" t="s">
        <v>387</v>
      </c>
      <c r="C22" s="254"/>
      <c r="D22" s="254"/>
      <c r="E22" s="254"/>
      <c r="F22" s="254"/>
      <c r="G22" s="254"/>
      <c r="H22" s="254"/>
      <c r="I22" s="558">
        <f t="shared" si="0"/>
        <v>0</v>
      </c>
      <c r="J22" s="255"/>
      <c r="K22" s="255"/>
      <c r="L22" s="255"/>
      <c r="M22" s="255"/>
      <c r="N22" s="255"/>
      <c r="O22" s="255"/>
      <c r="P22" s="255"/>
    </row>
    <row r="23" spans="1:16" s="226" customFormat="1" ht="15.75">
      <c r="A23" s="337" t="s">
        <v>844</v>
      </c>
      <c r="B23" s="557" t="s">
        <v>388</v>
      </c>
      <c r="C23" s="254"/>
      <c r="D23" s="254"/>
      <c r="E23" s="254"/>
      <c r="F23" s="254"/>
      <c r="G23" s="254"/>
      <c r="H23" s="254"/>
      <c r="I23" s="558">
        <f t="shared" si="0"/>
        <v>0</v>
      </c>
      <c r="J23" s="255"/>
      <c r="K23" s="255"/>
      <c r="L23" s="255"/>
      <c r="M23" s="255"/>
      <c r="N23" s="255"/>
      <c r="O23" s="255"/>
      <c r="P23" s="255"/>
    </row>
    <row r="24" spans="1:16" s="226" customFormat="1" ht="15.75">
      <c r="A24" s="337" t="s">
        <v>845</v>
      </c>
      <c r="B24" s="557" t="s">
        <v>389</v>
      </c>
      <c r="C24" s="254"/>
      <c r="D24" s="254"/>
      <c r="E24" s="254"/>
      <c r="F24" s="254"/>
      <c r="G24" s="254"/>
      <c r="H24" s="254"/>
      <c r="I24" s="558">
        <f t="shared" si="0"/>
        <v>0</v>
      </c>
      <c r="J24" s="255"/>
      <c r="K24" s="255"/>
      <c r="L24" s="255"/>
      <c r="M24" s="255"/>
      <c r="N24" s="255"/>
      <c r="O24" s="255"/>
      <c r="P24" s="255"/>
    </row>
    <row r="25" spans="1:16" s="226" customFormat="1" ht="15.75">
      <c r="A25" s="337" t="s">
        <v>846</v>
      </c>
      <c r="B25" s="557" t="s">
        <v>390</v>
      </c>
      <c r="C25" s="254"/>
      <c r="D25" s="254"/>
      <c r="E25" s="254"/>
      <c r="F25" s="254"/>
      <c r="G25" s="254"/>
      <c r="H25" s="254"/>
      <c r="I25" s="558">
        <f t="shared" si="0"/>
        <v>0</v>
      </c>
      <c r="J25" s="255"/>
      <c r="K25" s="255"/>
      <c r="L25" s="255"/>
      <c r="M25" s="255"/>
      <c r="N25" s="255"/>
      <c r="O25" s="255"/>
      <c r="P25" s="255"/>
    </row>
    <row r="26" spans="1:16" s="226" customFormat="1" ht="15.75">
      <c r="A26" s="338" t="s">
        <v>847</v>
      </c>
      <c r="B26" s="557" t="s">
        <v>391</v>
      </c>
      <c r="C26" s="254"/>
      <c r="D26" s="254"/>
      <c r="E26" s="254"/>
      <c r="F26" s="254"/>
      <c r="G26" s="254"/>
      <c r="H26" s="254"/>
      <c r="I26" s="558">
        <f t="shared" si="0"/>
        <v>0</v>
      </c>
      <c r="J26" s="255"/>
      <c r="K26" s="255"/>
      <c r="L26" s="255"/>
      <c r="M26" s="255"/>
      <c r="N26" s="255"/>
      <c r="O26" s="255"/>
      <c r="P26" s="255"/>
    </row>
    <row r="27" spans="1:16" s="226" customFormat="1" ht="16.5" thickBot="1">
      <c r="A27" s="647" t="s">
        <v>848</v>
      </c>
      <c r="B27" s="559" t="s">
        <v>392</v>
      </c>
      <c r="C27" s="560">
        <f aca="true" t="shared" si="2" ref="C27:H27">SUM(C20:C26)</f>
        <v>8881650</v>
      </c>
      <c r="D27" s="560">
        <f t="shared" si="2"/>
        <v>0</v>
      </c>
      <c r="E27" s="560">
        <f t="shared" si="2"/>
        <v>0</v>
      </c>
      <c r="F27" s="560">
        <f t="shared" si="2"/>
        <v>33339</v>
      </c>
      <c r="G27" s="560">
        <f t="shared" si="2"/>
        <v>0</v>
      </c>
      <c r="H27" s="560">
        <f t="shared" si="2"/>
        <v>0</v>
      </c>
      <c r="I27" s="561">
        <f t="shared" si="0"/>
        <v>33339</v>
      </c>
      <c r="J27" s="255"/>
      <c r="K27" s="255"/>
      <c r="L27" s="255"/>
      <c r="M27" s="255"/>
      <c r="N27" s="255"/>
      <c r="O27" s="255"/>
      <c r="P27" s="255"/>
    </row>
    <row r="28" spans="1:16" s="226" customFormat="1" ht="15.75">
      <c r="A28" s="256"/>
      <c r="B28" s="565"/>
      <c r="C28" s="566"/>
      <c r="D28" s="566"/>
      <c r="E28" s="566"/>
      <c r="F28" s="566"/>
      <c r="G28" s="566"/>
      <c r="H28" s="566"/>
      <c r="I28" s="566"/>
      <c r="J28" s="255"/>
      <c r="K28" s="255"/>
      <c r="L28" s="255"/>
      <c r="M28" s="255"/>
      <c r="N28" s="255"/>
      <c r="O28" s="255"/>
      <c r="P28" s="255"/>
    </row>
    <row r="29" spans="1:9" s="226" customFormat="1" ht="15.75">
      <c r="A29" s="703"/>
      <c r="B29" s="703"/>
      <c r="C29" s="703"/>
      <c r="D29" s="703"/>
      <c r="E29" s="703"/>
      <c r="F29" s="703"/>
      <c r="G29" s="703"/>
      <c r="H29" s="703"/>
      <c r="I29" s="703"/>
    </row>
    <row r="30" spans="1:9" s="226" customFormat="1" ht="15.75">
      <c r="A30" s="703" t="s">
        <v>874</v>
      </c>
      <c r="B30" s="703"/>
      <c r="C30" s="703"/>
      <c r="D30" s="703"/>
      <c r="E30" s="703"/>
      <c r="F30" s="703"/>
      <c r="G30" s="703"/>
      <c r="H30" s="703"/>
      <c r="I30" s="703"/>
    </row>
    <row r="31" spans="1:9" s="226" customFormat="1" ht="15.75">
      <c r="A31" s="272" t="s">
        <v>399</v>
      </c>
      <c r="B31" s="664">
        <f>Title!B11</f>
        <v>43675</v>
      </c>
      <c r="C31" s="664"/>
      <c r="D31" s="664"/>
      <c r="E31" s="664"/>
      <c r="F31" s="664"/>
      <c r="G31" s="664"/>
      <c r="H31" s="664"/>
      <c r="I31" s="263"/>
    </row>
    <row r="32" spans="1:9" s="226" customFormat="1" ht="15.75">
      <c r="A32" s="69"/>
      <c r="B32" s="704"/>
      <c r="C32" s="704"/>
      <c r="D32" s="704"/>
      <c r="E32" s="704"/>
      <c r="F32" s="704"/>
      <c r="G32" s="263"/>
      <c r="H32" s="263"/>
      <c r="I32" s="263"/>
    </row>
    <row r="33" spans="1:9" s="226" customFormat="1" ht="15.75">
      <c r="A33" s="71" t="s">
        <v>849</v>
      </c>
      <c r="B33" s="705" t="s">
        <v>866</v>
      </c>
      <c r="C33" s="705"/>
      <c r="D33" s="705"/>
      <c r="E33" s="705"/>
      <c r="F33" s="705"/>
      <c r="G33" s="263"/>
      <c r="H33" s="263"/>
      <c r="I33" s="263"/>
    </row>
    <row r="34" spans="1:9" s="226" customFormat="1" ht="15.75">
      <c r="A34" s="71"/>
      <c r="B34" s="696"/>
      <c r="C34" s="696"/>
      <c r="D34" s="696"/>
      <c r="E34" s="696"/>
      <c r="F34" s="696"/>
      <c r="G34" s="696"/>
      <c r="H34" s="696"/>
      <c r="I34" s="696"/>
    </row>
    <row r="35" spans="1:9" s="226" customFormat="1" ht="15.75">
      <c r="A35" s="71" t="s">
        <v>404</v>
      </c>
      <c r="B35" s="665" t="s">
        <v>405</v>
      </c>
      <c r="C35" s="665"/>
      <c r="D35" s="665"/>
      <c r="E35" s="665"/>
      <c r="F35" s="665"/>
      <c r="G35" s="665"/>
      <c r="H35" s="665"/>
      <c r="I35" s="665"/>
    </row>
    <row r="36" s="226" customFormat="1" ht="15.75">
      <c r="A36" s="73"/>
    </row>
    <row r="37" spans="1:9" s="226" customFormat="1" ht="15.75">
      <c r="A37" s="73"/>
      <c r="B37" s="665"/>
      <c r="C37" s="665"/>
      <c r="D37" s="665"/>
      <c r="E37" s="665"/>
      <c r="F37" s="665"/>
      <c r="G37" s="665"/>
      <c r="H37" s="665"/>
      <c r="I37" s="665"/>
    </row>
    <row r="38" spans="1:9" s="226" customFormat="1" ht="15.75">
      <c r="A38" s="73"/>
      <c r="B38" s="665"/>
      <c r="C38" s="665"/>
      <c r="D38" s="665"/>
      <c r="E38" s="665"/>
      <c r="F38" s="665"/>
      <c r="G38" s="665"/>
      <c r="H38" s="665"/>
      <c r="I38" s="665"/>
    </row>
    <row r="39" spans="1:9" s="226" customFormat="1" ht="15.75">
      <c r="A39" s="73"/>
      <c r="B39" s="665"/>
      <c r="C39" s="665"/>
      <c r="D39" s="665"/>
      <c r="E39" s="665"/>
      <c r="F39" s="665"/>
      <c r="G39" s="665"/>
      <c r="H39" s="665"/>
      <c r="I39" s="665"/>
    </row>
    <row r="40" spans="1:9" s="226" customFormat="1" ht="15.75">
      <c r="A40" s="73"/>
      <c r="B40" s="665"/>
      <c r="C40" s="665"/>
      <c r="D40" s="665"/>
      <c r="E40" s="665"/>
      <c r="F40" s="665"/>
      <c r="G40" s="665"/>
      <c r="H40" s="665"/>
      <c r="I40" s="665"/>
    </row>
    <row r="41" spans="1:9" s="226" customFormat="1" ht="15.75">
      <c r="A41" s="73"/>
      <c r="B41" s="665"/>
      <c r="C41" s="665"/>
      <c r="D41" s="665"/>
      <c r="E41" s="665"/>
      <c r="F41" s="665"/>
      <c r="G41" s="665"/>
      <c r="H41" s="665"/>
      <c r="I41" s="665"/>
    </row>
    <row r="42" spans="1:9" s="226" customFormat="1" ht="15.75">
      <c r="A42" s="73"/>
      <c r="B42" s="665"/>
      <c r="C42" s="665"/>
      <c r="D42" s="665"/>
      <c r="E42" s="665"/>
      <c r="F42" s="665"/>
      <c r="G42" s="665"/>
      <c r="H42" s="665"/>
      <c r="I42" s="665"/>
    </row>
    <row r="43" spans="1:9" s="226" customFormat="1" ht="15.75">
      <c r="A43" s="154"/>
      <c r="B43" s="184"/>
      <c r="C43" s="154"/>
      <c r="D43" s="263"/>
      <c r="E43" s="263"/>
      <c r="F43" s="263"/>
      <c r="G43" s="263"/>
      <c r="H43" s="263"/>
      <c r="I43" s="263"/>
    </row>
    <row r="44" spans="1:9" s="226" customFormat="1" ht="15.75">
      <c r="A44" s="154"/>
      <c r="B44" s="184"/>
      <c r="C44" s="154"/>
      <c r="D44" s="263"/>
      <c r="E44" s="263"/>
      <c r="F44" s="263"/>
      <c r="G44" s="263"/>
      <c r="H44" s="263"/>
      <c r="I44" s="263"/>
    </row>
    <row r="45" spans="1:9" s="226" customFormat="1" ht="15.75">
      <c r="A45" s="154"/>
      <c r="B45" s="184"/>
      <c r="C45" s="154"/>
      <c r="D45" s="263"/>
      <c r="E45" s="263"/>
      <c r="F45" s="263"/>
      <c r="G45" s="263"/>
      <c r="H45" s="263"/>
      <c r="I45" s="263"/>
    </row>
    <row r="46" spans="1:9" s="226" customFormat="1" ht="15.75">
      <c r="A46" s="154"/>
      <c r="B46" s="184"/>
      <c r="C46" s="154"/>
      <c r="D46" s="263"/>
      <c r="E46" s="263"/>
      <c r="F46" s="263"/>
      <c r="G46" s="263"/>
      <c r="H46" s="263"/>
      <c r="I46" s="263"/>
    </row>
    <row r="47" spans="1:9" s="226" customFormat="1" ht="15.75">
      <c r="A47" s="154"/>
      <c r="B47" s="184"/>
      <c r="C47" s="154"/>
      <c r="D47" s="263"/>
      <c r="E47" s="263"/>
      <c r="F47" s="263"/>
      <c r="G47" s="263"/>
      <c r="H47" s="263"/>
      <c r="I47" s="263"/>
    </row>
    <row r="48" spans="1:9" s="226" customFormat="1" ht="15.75">
      <c r="A48" s="154"/>
      <c r="B48" s="184"/>
      <c r="C48" s="154"/>
      <c r="D48" s="263"/>
      <c r="E48" s="263"/>
      <c r="F48" s="263"/>
      <c r="G48" s="263"/>
      <c r="H48" s="263"/>
      <c r="I48" s="263"/>
    </row>
    <row r="49" spans="1:9" s="226" customFormat="1" ht="15.75">
      <c r="A49" s="154"/>
      <c r="B49" s="184"/>
      <c r="C49" s="154"/>
      <c r="D49" s="263"/>
      <c r="E49" s="263"/>
      <c r="F49" s="263"/>
      <c r="G49" s="263"/>
      <c r="H49" s="263"/>
      <c r="I49" s="263"/>
    </row>
    <row r="50" spans="1:9" s="226" customFormat="1" ht="15.75">
      <c r="A50" s="154"/>
      <c r="B50" s="184"/>
      <c r="C50" s="154"/>
      <c r="D50" s="263"/>
      <c r="E50" s="263"/>
      <c r="F50" s="263"/>
      <c r="G50" s="263"/>
      <c r="H50" s="263"/>
      <c r="I50" s="263"/>
    </row>
    <row r="51" spans="1:9" s="226" customFormat="1" ht="15.75">
      <c r="A51" s="154"/>
      <c r="B51" s="184"/>
      <c r="C51" s="154"/>
      <c r="D51" s="263"/>
      <c r="E51" s="263"/>
      <c r="F51" s="263"/>
      <c r="G51" s="263"/>
      <c r="H51" s="263"/>
      <c r="I51" s="263"/>
    </row>
    <row r="52" spans="1:9" s="226" customFormat="1" ht="15.75">
      <c r="A52" s="154"/>
      <c r="B52" s="184"/>
      <c r="C52" s="154"/>
      <c r="D52" s="263"/>
      <c r="E52" s="263"/>
      <c r="F52" s="263"/>
      <c r="G52" s="263"/>
      <c r="H52" s="263"/>
      <c r="I52" s="263"/>
    </row>
    <row r="53" spans="1:9" s="226" customFormat="1" ht="15.75">
      <c r="A53" s="154"/>
      <c r="B53" s="184"/>
      <c r="C53" s="154"/>
      <c r="D53" s="263"/>
      <c r="E53" s="263"/>
      <c r="F53" s="263"/>
      <c r="G53" s="263"/>
      <c r="H53" s="263"/>
      <c r="I53" s="263"/>
    </row>
    <row r="54" spans="1:9" s="226" customFormat="1" ht="15.75">
      <c r="A54" s="154"/>
      <c r="B54" s="184"/>
      <c r="C54" s="154"/>
      <c r="D54" s="263"/>
      <c r="E54" s="263"/>
      <c r="F54" s="263"/>
      <c r="G54" s="263"/>
      <c r="H54" s="263"/>
      <c r="I54" s="263"/>
    </row>
    <row r="55" spans="1:9" s="226" customFormat="1" ht="15.75">
      <c r="A55" s="154"/>
      <c r="B55" s="184"/>
      <c r="C55" s="154"/>
      <c r="D55" s="263"/>
      <c r="E55" s="263"/>
      <c r="F55" s="263"/>
      <c r="G55" s="263"/>
      <c r="H55" s="263"/>
      <c r="I55" s="263"/>
    </row>
    <row r="56" spans="1:9" s="226" customFormat="1" ht="15.75">
      <c r="A56" s="154"/>
      <c r="B56" s="184"/>
      <c r="C56" s="154"/>
      <c r="D56" s="263"/>
      <c r="E56" s="263"/>
      <c r="F56" s="263"/>
      <c r="G56" s="263"/>
      <c r="H56" s="263"/>
      <c r="I56" s="263"/>
    </row>
    <row r="57" spans="1:9" s="226" customFormat="1" ht="15.75">
      <c r="A57" s="154"/>
      <c r="B57" s="184"/>
      <c r="C57" s="154"/>
      <c r="D57" s="263"/>
      <c r="E57" s="263"/>
      <c r="F57" s="263"/>
      <c r="G57" s="263"/>
      <c r="H57" s="263"/>
      <c r="I57" s="263"/>
    </row>
    <row r="58" spans="1:9" s="226" customFormat="1" ht="15.75">
      <c r="A58" s="154"/>
      <c r="B58" s="184"/>
      <c r="C58" s="154"/>
      <c r="D58" s="263"/>
      <c r="E58" s="263"/>
      <c r="F58" s="263"/>
      <c r="G58" s="263"/>
      <c r="H58" s="263"/>
      <c r="I58" s="263"/>
    </row>
    <row r="59" spans="1:9" s="226" customFormat="1" ht="15.75">
      <c r="A59" s="154"/>
      <c r="B59" s="184"/>
      <c r="C59" s="154"/>
      <c r="D59" s="263"/>
      <c r="E59" s="263"/>
      <c r="F59" s="263"/>
      <c r="G59" s="263"/>
      <c r="H59" s="263"/>
      <c r="I59" s="263"/>
    </row>
    <row r="60" spans="1:9" s="226" customFormat="1" ht="15.75">
      <c r="A60" s="154"/>
      <c r="B60" s="184"/>
      <c r="C60" s="154"/>
      <c r="D60" s="263"/>
      <c r="E60" s="263"/>
      <c r="F60" s="263"/>
      <c r="G60" s="263"/>
      <c r="H60" s="263"/>
      <c r="I60" s="263"/>
    </row>
    <row r="61" spans="1:9" s="226" customFormat="1" ht="15.75">
      <c r="A61" s="154"/>
      <c r="B61" s="184"/>
      <c r="C61" s="154"/>
      <c r="D61" s="263"/>
      <c r="E61" s="263"/>
      <c r="F61" s="263"/>
      <c r="G61" s="263"/>
      <c r="H61" s="263"/>
      <c r="I61" s="263"/>
    </row>
    <row r="62" spans="1:9" s="226" customFormat="1" ht="15.75">
      <c r="A62" s="154"/>
      <c r="B62" s="184"/>
      <c r="C62" s="154"/>
      <c r="D62" s="263"/>
      <c r="E62" s="263"/>
      <c r="F62" s="263"/>
      <c r="G62" s="263"/>
      <c r="H62" s="263"/>
      <c r="I62" s="263"/>
    </row>
    <row r="63" spans="1:9" s="226" customFormat="1" ht="15.75">
      <c r="A63" s="154"/>
      <c r="B63" s="184"/>
      <c r="C63" s="154"/>
      <c r="D63" s="263"/>
      <c r="E63" s="263"/>
      <c r="F63" s="263"/>
      <c r="G63" s="263"/>
      <c r="H63" s="263"/>
      <c r="I63" s="263"/>
    </row>
    <row r="64" spans="1:9" s="226" customFormat="1" ht="15.75">
      <c r="A64" s="154"/>
      <c r="B64" s="184"/>
      <c r="C64" s="154"/>
      <c r="D64" s="263"/>
      <c r="E64" s="263"/>
      <c r="F64" s="263"/>
      <c r="G64" s="263"/>
      <c r="H64" s="263"/>
      <c r="I64" s="263"/>
    </row>
    <row r="65" spans="1:9" s="226" customFormat="1" ht="15.75">
      <c r="A65" s="154"/>
      <c r="B65" s="184"/>
      <c r="C65" s="154"/>
      <c r="D65" s="263"/>
      <c r="E65" s="263"/>
      <c r="F65" s="263"/>
      <c r="G65" s="263"/>
      <c r="H65" s="263"/>
      <c r="I65" s="263"/>
    </row>
    <row r="66" spans="1:9" s="226" customFormat="1" ht="15.75">
      <c r="A66" s="154"/>
      <c r="B66" s="184"/>
      <c r="C66" s="154"/>
      <c r="D66" s="263"/>
      <c r="E66" s="263"/>
      <c r="F66" s="263"/>
      <c r="G66" s="263"/>
      <c r="H66" s="263"/>
      <c r="I66" s="263"/>
    </row>
    <row r="67" spans="1:9" s="226" customFormat="1" ht="15.75">
      <c r="A67" s="154"/>
      <c r="B67" s="184"/>
      <c r="C67" s="154"/>
      <c r="D67" s="263"/>
      <c r="E67" s="263"/>
      <c r="F67" s="263"/>
      <c r="G67" s="263"/>
      <c r="H67" s="263"/>
      <c r="I67" s="263"/>
    </row>
    <row r="68" spans="1:9" s="226" customFormat="1" ht="15.75">
      <c r="A68" s="154"/>
      <c r="B68" s="184"/>
      <c r="C68" s="154"/>
      <c r="D68" s="263"/>
      <c r="E68" s="263"/>
      <c r="F68" s="263"/>
      <c r="G68" s="263"/>
      <c r="H68" s="263"/>
      <c r="I68" s="263"/>
    </row>
    <row r="69" spans="1:9" s="226" customFormat="1" ht="15.75">
      <c r="A69" s="154"/>
      <c r="B69" s="184"/>
      <c r="C69" s="154"/>
      <c r="D69" s="263"/>
      <c r="E69" s="263"/>
      <c r="F69" s="263"/>
      <c r="G69" s="263"/>
      <c r="H69" s="263"/>
      <c r="I69" s="263"/>
    </row>
    <row r="70" spans="1:9" s="226" customFormat="1" ht="15.75">
      <c r="A70" s="154"/>
      <c r="B70" s="184"/>
      <c r="C70" s="154"/>
      <c r="D70" s="263"/>
      <c r="E70" s="263"/>
      <c r="F70" s="263"/>
      <c r="G70" s="263"/>
      <c r="H70" s="263"/>
      <c r="I70" s="263"/>
    </row>
    <row r="71" spans="1:9" s="226" customFormat="1" ht="15.75">
      <c r="A71" s="154"/>
      <c r="B71" s="184"/>
      <c r="C71" s="154"/>
      <c r="D71" s="263"/>
      <c r="E71" s="263"/>
      <c r="F71" s="263"/>
      <c r="G71" s="263"/>
      <c r="H71" s="263"/>
      <c r="I71" s="263"/>
    </row>
    <row r="72" spans="1:9" s="226" customFormat="1" ht="15.75">
      <c r="A72" s="154"/>
      <c r="B72" s="184"/>
      <c r="C72" s="154"/>
      <c r="D72" s="263"/>
      <c r="E72" s="263"/>
      <c r="F72" s="263"/>
      <c r="G72" s="263"/>
      <c r="H72" s="263"/>
      <c r="I72" s="263"/>
    </row>
    <row r="73" spans="1:9" s="226" customFormat="1" ht="15.75">
      <c r="A73" s="154"/>
      <c r="B73" s="184"/>
      <c r="C73" s="154"/>
      <c r="D73" s="263"/>
      <c r="E73" s="263"/>
      <c r="F73" s="263"/>
      <c r="G73" s="263"/>
      <c r="H73" s="263"/>
      <c r="I73" s="263"/>
    </row>
    <row r="74" spans="1:9" s="226" customFormat="1" ht="15.75">
      <c r="A74" s="154"/>
      <c r="B74" s="184"/>
      <c r="C74" s="154"/>
      <c r="D74" s="263"/>
      <c r="E74" s="263"/>
      <c r="F74" s="263"/>
      <c r="G74" s="263"/>
      <c r="H74" s="263"/>
      <c r="I74" s="263"/>
    </row>
    <row r="75" spans="1:9" s="226" customFormat="1" ht="15.75">
      <c r="A75" s="154"/>
      <c r="B75" s="184"/>
      <c r="C75" s="154"/>
      <c r="D75" s="263"/>
      <c r="E75" s="263"/>
      <c r="F75" s="263"/>
      <c r="G75" s="263"/>
      <c r="H75" s="263"/>
      <c r="I75" s="263"/>
    </row>
    <row r="76" spans="1:9" s="226" customFormat="1" ht="15.75">
      <c r="A76" s="154"/>
      <c r="B76" s="184"/>
      <c r="C76" s="154"/>
      <c r="D76" s="263"/>
      <c r="E76" s="263"/>
      <c r="F76" s="263"/>
      <c r="G76" s="263"/>
      <c r="H76" s="263"/>
      <c r="I76" s="263"/>
    </row>
    <row r="77" spans="1:9" s="226" customFormat="1" ht="15.75">
      <c r="A77" s="154"/>
      <c r="B77" s="184"/>
      <c r="C77" s="154"/>
      <c r="D77" s="263"/>
      <c r="E77" s="263"/>
      <c r="F77" s="263"/>
      <c r="G77" s="263"/>
      <c r="H77" s="263"/>
      <c r="I77" s="263"/>
    </row>
    <row r="78" spans="1:9" s="226" customFormat="1" ht="15.75">
      <c r="A78" s="154"/>
      <c r="B78" s="184"/>
      <c r="C78" s="154"/>
      <c r="D78" s="263"/>
      <c r="E78" s="263"/>
      <c r="F78" s="263"/>
      <c r="G78" s="263"/>
      <c r="H78" s="263"/>
      <c r="I78" s="263"/>
    </row>
    <row r="79" spans="1:9" s="226" customFormat="1" ht="15.75">
      <c r="A79" s="154"/>
      <c r="B79" s="184"/>
      <c r="C79" s="154"/>
      <c r="D79" s="263"/>
      <c r="E79" s="263"/>
      <c r="F79" s="263"/>
      <c r="G79" s="263"/>
      <c r="H79" s="263"/>
      <c r="I79" s="263"/>
    </row>
    <row r="80" spans="1:9" s="226" customFormat="1" ht="15.75">
      <c r="A80" s="154"/>
      <c r="B80" s="184"/>
      <c r="C80" s="154"/>
      <c r="D80" s="263"/>
      <c r="E80" s="263"/>
      <c r="F80" s="263"/>
      <c r="G80" s="263"/>
      <c r="H80" s="263"/>
      <c r="I80" s="263"/>
    </row>
    <row r="81" spans="1:9" s="226" customFormat="1" ht="15.75">
      <c r="A81" s="154"/>
      <c r="B81" s="184"/>
      <c r="C81" s="154"/>
      <c r="D81" s="263"/>
      <c r="E81" s="263"/>
      <c r="F81" s="263"/>
      <c r="G81" s="263"/>
      <c r="H81" s="263"/>
      <c r="I81" s="263"/>
    </row>
    <row r="82" spans="1:9" s="226" customFormat="1" ht="15.75">
      <c r="A82" s="154"/>
      <c r="B82" s="184"/>
      <c r="C82" s="154"/>
      <c r="D82" s="263"/>
      <c r="E82" s="263"/>
      <c r="F82" s="263"/>
      <c r="G82" s="263"/>
      <c r="H82" s="263"/>
      <c r="I82" s="263"/>
    </row>
    <row r="83" spans="1:9" s="226" customFormat="1" ht="15.75">
      <c r="A83" s="154"/>
      <c r="B83" s="184"/>
      <c r="C83" s="154"/>
      <c r="D83" s="263"/>
      <c r="E83" s="263"/>
      <c r="F83" s="263"/>
      <c r="G83" s="263"/>
      <c r="H83" s="263"/>
      <c r="I83" s="263"/>
    </row>
    <row r="84" spans="1:9" s="226" customFormat="1" ht="15.75">
      <c r="A84" s="154"/>
      <c r="B84" s="184"/>
      <c r="C84" s="154"/>
      <c r="D84" s="263"/>
      <c r="E84" s="263"/>
      <c r="F84" s="263"/>
      <c r="G84" s="263"/>
      <c r="H84" s="263"/>
      <c r="I84" s="263"/>
    </row>
    <row r="85" spans="1:9" s="226" customFormat="1" ht="15.75">
      <c r="A85" s="154"/>
      <c r="B85" s="184"/>
      <c r="C85" s="154"/>
      <c r="D85" s="263"/>
      <c r="E85" s="263"/>
      <c r="F85" s="263"/>
      <c r="G85" s="263"/>
      <c r="H85" s="263"/>
      <c r="I85" s="263"/>
    </row>
    <row r="86" spans="1:9" s="226" customFormat="1" ht="15.75">
      <c r="A86" s="154"/>
      <c r="B86" s="184"/>
      <c r="C86" s="154"/>
      <c r="D86" s="263"/>
      <c r="E86" s="263"/>
      <c r="F86" s="263"/>
      <c r="G86" s="263"/>
      <c r="H86" s="263"/>
      <c r="I86" s="263"/>
    </row>
    <row r="87" spans="1:9" s="226" customFormat="1" ht="15.75">
      <c r="A87" s="154"/>
      <c r="B87" s="184"/>
      <c r="C87" s="154"/>
      <c r="D87" s="263"/>
      <c r="E87" s="263"/>
      <c r="F87" s="263"/>
      <c r="G87" s="263"/>
      <c r="H87" s="263"/>
      <c r="I87" s="263"/>
    </row>
    <row r="88" spans="1:9" s="226" customFormat="1" ht="15.75">
      <c r="A88" s="154"/>
      <c r="B88" s="184"/>
      <c r="C88" s="154"/>
      <c r="D88" s="263"/>
      <c r="E88" s="263"/>
      <c r="F88" s="263"/>
      <c r="G88" s="263"/>
      <c r="H88" s="263"/>
      <c r="I88" s="263"/>
    </row>
    <row r="89" spans="1:9" s="226" customFormat="1" ht="15.75">
      <c r="A89" s="154"/>
      <c r="B89" s="184"/>
      <c r="C89" s="154"/>
      <c r="D89" s="263"/>
      <c r="E89" s="263"/>
      <c r="F89" s="263"/>
      <c r="G89" s="263"/>
      <c r="H89" s="263"/>
      <c r="I89" s="263"/>
    </row>
    <row r="90" spans="1:9" s="226" customFormat="1" ht="15.75">
      <c r="A90" s="154"/>
      <c r="B90" s="184"/>
      <c r="C90" s="154"/>
      <c r="D90" s="263"/>
      <c r="E90" s="263"/>
      <c r="F90" s="263"/>
      <c r="G90" s="263"/>
      <c r="H90" s="263"/>
      <c r="I90" s="263"/>
    </row>
    <row r="91" spans="1:9" s="226" customFormat="1" ht="15.75">
      <c r="A91" s="154"/>
      <c r="B91" s="184"/>
      <c r="C91" s="154"/>
      <c r="D91" s="263"/>
      <c r="E91" s="263"/>
      <c r="F91" s="263"/>
      <c r="G91" s="263"/>
      <c r="H91" s="263"/>
      <c r="I91" s="263"/>
    </row>
    <row r="92" spans="1:9" s="226" customFormat="1" ht="15.75">
      <c r="A92" s="154"/>
      <c r="B92" s="184"/>
      <c r="C92" s="154"/>
      <c r="D92" s="263"/>
      <c r="E92" s="263"/>
      <c r="F92" s="263"/>
      <c r="G92" s="263"/>
      <c r="H92" s="263"/>
      <c r="I92" s="263"/>
    </row>
    <row r="93" spans="1:9" s="226" customFormat="1" ht="15.75">
      <c r="A93" s="154"/>
      <c r="B93" s="184"/>
      <c r="C93" s="154"/>
      <c r="D93" s="263"/>
      <c r="E93" s="263"/>
      <c r="F93" s="263"/>
      <c r="G93" s="263"/>
      <c r="H93" s="263"/>
      <c r="I93" s="263"/>
    </row>
    <row r="94" spans="1:9" s="226" customFormat="1" ht="15.75">
      <c r="A94" s="154"/>
      <c r="B94" s="184"/>
      <c r="C94" s="154"/>
      <c r="D94" s="263"/>
      <c r="E94" s="263"/>
      <c r="F94" s="263"/>
      <c r="G94" s="263"/>
      <c r="H94" s="263"/>
      <c r="I94" s="263"/>
    </row>
    <row r="95" spans="1:9" s="226" customFormat="1" ht="15.75">
      <c r="A95" s="154"/>
      <c r="B95" s="184"/>
      <c r="C95" s="154"/>
      <c r="D95" s="263"/>
      <c r="E95" s="263"/>
      <c r="F95" s="263"/>
      <c r="G95" s="263"/>
      <c r="H95" s="263"/>
      <c r="I95" s="263"/>
    </row>
    <row r="96" spans="1:9" s="226" customFormat="1" ht="15.75">
      <c r="A96" s="154"/>
      <c r="B96" s="184"/>
      <c r="C96" s="154"/>
      <c r="D96" s="263"/>
      <c r="E96" s="263"/>
      <c r="F96" s="263"/>
      <c r="G96" s="263"/>
      <c r="H96" s="263"/>
      <c r="I96" s="263"/>
    </row>
    <row r="97" spans="1:9" s="226" customFormat="1" ht="15.75">
      <c r="A97" s="154"/>
      <c r="B97" s="184"/>
      <c r="C97" s="154"/>
      <c r="D97" s="263"/>
      <c r="E97" s="263"/>
      <c r="F97" s="263"/>
      <c r="G97" s="263"/>
      <c r="H97" s="263"/>
      <c r="I97" s="263"/>
    </row>
    <row r="98" spans="1:9" s="226" customFormat="1" ht="15.75">
      <c r="A98" s="154"/>
      <c r="B98" s="184"/>
      <c r="C98" s="154"/>
      <c r="D98" s="263"/>
      <c r="E98" s="263"/>
      <c r="F98" s="263"/>
      <c r="G98" s="263"/>
      <c r="H98" s="263"/>
      <c r="I98" s="263"/>
    </row>
    <row r="99" spans="1:9" s="226" customFormat="1" ht="15.75">
      <c r="A99" s="154"/>
      <c r="B99" s="184"/>
      <c r="C99" s="154"/>
      <c r="D99" s="263"/>
      <c r="E99" s="263"/>
      <c r="F99" s="263"/>
      <c r="G99" s="263"/>
      <c r="H99" s="263"/>
      <c r="I99" s="263"/>
    </row>
    <row r="100" spans="1:9" s="226" customFormat="1" ht="15.75">
      <c r="A100" s="154"/>
      <c r="B100" s="184"/>
      <c r="C100" s="154"/>
      <c r="D100" s="263"/>
      <c r="E100" s="263"/>
      <c r="F100" s="263"/>
      <c r="G100" s="263"/>
      <c r="H100" s="263"/>
      <c r="I100" s="263"/>
    </row>
    <row r="101" spans="1:9" s="226" customFormat="1" ht="15.75">
      <c r="A101" s="154"/>
      <c r="B101" s="184"/>
      <c r="C101" s="154"/>
      <c r="D101" s="263"/>
      <c r="E101" s="263"/>
      <c r="F101" s="263"/>
      <c r="G101" s="263"/>
      <c r="H101" s="263"/>
      <c r="I101" s="263"/>
    </row>
    <row r="102" spans="1:9" s="226" customFormat="1" ht="15.75">
      <c r="A102" s="154"/>
      <c r="B102" s="184"/>
      <c r="C102" s="154"/>
      <c r="D102" s="263"/>
      <c r="E102" s="263"/>
      <c r="F102" s="263"/>
      <c r="G102" s="263"/>
      <c r="H102" s="263"/>
      <c r="I102" s="263"/>
    </row>
    <row r="103" spans="1:9" s="226" customFormat="1" ht="15.75">
      <c r="A103" s="154"/>
      <c r="B103" s="184"/>
      <c r="C103" s="154"/>
      <c r="D103" s="263"/>
      <c r="E103" s="263"/>
      <c r="F103" s="263"/>
      <c r="G103" s="263"/>
      <c r="H103" s="263"/>
      <c r="I103" s="263"/>
    </row>
    <row r="104" spans="1:9" s="226" customFormat="1" ht="15.75">
      <c r="A104" s="154"/>
      <c r="B104" s="184"/>
      <c r="C104" s="154"/>
      <c r="D104" s="263"/>
      <c r="E104" s="263"/>
      <c r="F104" s="263"/>
      <c r="G104" s="263"/>
      <c r="H104" s="263"/>
      <c r="I104" s="263"/>
    </row>
    <row r="105" spans="1:9" s="226" customFormat="1" ht="15.75">
      <c r="A105" s="154"/>
      <c r="B105" s="184"/>
      <c r="C105" s="154"/>
      <c r="D105" s="263"/>
      <c r="E105" s="263"/>
      <c r="F105" s="263"/>
      <c r="G105" s="263"/>
      <c r="H105" s="263"/>
      <c r="I105" s="263"/>
    </row>
    <row r="106" spans="1:9" s="226" customFormat="1" ht="15.75">
      <c r="A106" s="154"/>
      <c r="B106" s="184"/>
      <c r="C106" s="154"/>
      <c r="D106" s="263"/>
      <c r="E106" s="263"/>
      <c r="F106" s="263"/>
      <c r="G106" s="263"/>
      <c r="H106" s="263"/>
      <c r="I106" s="263"/>
    </row>
    <row r="107" spans="1:9" s="226" customFormat="1" ht="15.75">
      <c r="A107" s="154"/>
      <c r="B107" s="184"/>
      <c r="C107" s="154"/>
      <c r="D107" s="263"/>
      <c r="E107" s="263"/>
      <c r="F107" s="263"/>
      <c r="G107" s="263"/>
      <c r="H107" s="263"/>
      <c r="I107" s="263"/>
    </row>
    <row r="108" spans="1:9" s="226" customFormat="1" ht="15.75">
      <c r="A108" s="154"/>
      <c r="B108" s="184"/>
      <c r="C108" s="154"/>
      <c r="D108" s="263"/>
      <c r="E108" s="263"/>
      <c r="F108" s="263"/>
      <c r="G108" s="263"/>
      <c r="H108" s="263"/>
      <c r="I108" s="263"/>
    </row>
    <row r="109" spans="1:9" s="226" customFormat="1" ht="15.75">
      <c r="A109" s="154"/>
      <c r="B109" s="184"/>
      <c r="C109" s="154"/>
      <c r="D109" s="263"/>
      <c r="E109" s="263"/>
      <c r="F109" s="263"/>
      <c r="G109" s="263"/>
      <c r="H109" s="263"/>
      <c r="I109" s="263"/>
    </row>
    <row r="110" spans="1:9" s="226" customFormat="1" ht="15.75">
      <c r="A110" s="154"/>
      <c r="B110" s="184"/>
      <c r="C110" s="154"/>
      <c r="D110" s="263"/>
      <c r="E110" s="263"/>
      <c r="F110" s="263"/>
      <c r="G110" s="263"/>
      <c r="H110" s="263"/>
      <c r="I110" s="263"/>
    </row>
    <row r="111" spans="1:9" s="226" customFormat="1" ht="15.75">
      <c r="A111" s="154"/>
      <c r="B111" s="184"/>
      <c r="C111" s="154"/>
      <c r="D111" s="263"/>
      <c r="E111" s="263"/>
      <c r="F111" s="263"/>
      <c r="G111" s="263"/>
      <c r="H111" s="263"/>
      <c r="I111" s="263"/>
    </row>
    <row r="112" spans="1:9" s="226" customFormat="1" ht="15.75">
      <c r="A112" s="154"/>
      <c r="B112" s="184"/>
      <c r="C112" s="154"/>
      <c r="D112" s="263"/>
      <c r="E112" s="263"/>
      <c r="F112" s="263"/>
      <c r="G112" s="263"/>
      <c r="H112" s="263"/>
      <c r="I112" s="263"/>
    </row>
    <row r="113" spans="1:9" s="226" customFormat="1" ht="15.75">
      <c r="A113" s="154"/>
      <c r="B113" s="184"/>
      <c r="C113" s="154"/>
      <c r="D113" s="263"/>
      <c r="E113" s="263"/>
      <c r="F113" s="263"/>
      <c r="G113" s="263"/>
      <c r="H113" s="263"/>
      <c r="I113" s="263"/>
    </row>
    <row r="114" spans="1:9" s="226" customFormat="1" ht="15.75">
      <c r="A114" s="154"/>
      <c r="B114" s="184"/>
      <c r="C114" s="154"/>
      <c r="D114" s="263"/>
      <c r="E114" s="263"/>
      <c r="F114" s="263"/>
      <c r="G114" s="263"/>
      <c r="H114" s="263"/>
      <c r="I114" s="263"/>
    </row>
    <row r="115" spans="1:9" s="226" customFormat="1" ht="15.75">
      <c r="A115" s="154"/>
      <c r="B115" s="184"/>
      <c r="C115" s="154"/>
      <c r="D115" s="263"/>
      <c r="E115" s="263"/>
      <c r="F115" s="263"/>
      <c r="G115" s="263"/>
      <c r="H115" s="263"/>
      <c r="I115" s="263"/>
    </row>
    <row r="116" spans="1:9" s="226" customFormat="1" ht="15.75">
      <c r="A116" s="154"/>
      <c r="B116" s="184"/>
      <c r="C116" s="154"/>
      <c r="D116" s="263"/>
      <c r="E116" s="263"/>
      <c r="F116" s="263"/>
      <c r="G116" s="263"/>
      <c r="H116" s="263"/>
      <c r="I116" s="263"/>
    </row>
    <row r="117" spans="1:9" s="226" customFormat="1" ht="15.75">
      <c r="A117" s="154"/>
      <c r="B117" s="184"/>
      <c r="C117" s="154"/>
      <c r="D117" s="263"/>
      <c r="E117" s="263"/>
      <c r="F117" s="263"/>
      <c r="G117" s="263"/>
      <c r="H117" s="263"/>
      <c r="I117" s="263"/>
    </row>
    <row r="118" spans="1:9" s="226" customFormat="1" ht="15.75">
      <c r="A118" s="154"/>
      <c r="B118" s="184"/>
      <c r="C118" s="154"/>
      <c r="D118" s="263"/>
      <c r="E118" s="263"/>
      <c r="F118" s="263"/>
      <c r="G118" s="263"/>
      <c r="H118" s="263"/>
      <c r="I118" s="263"/>
    </row>
    <row r="119" spans="1:9" s="226" customFormat="1" ht="15.75">
      <c r="A119" s="154"/>
      <c r="B119" s="184"/>
      <c r="C119" s="154"/>
      <c r="D119" s="263"/>
      <c r="E119" s="263"/>
      <c r="F119" s="263"/>
      <c r="G119" s="263"/>
      <c r="H119" s="263"/>
      <c r="I119" s="263"/>
    </row>
    <row r="120" spans="4:9" ht="15.75">
      <c r="D120" s="263"/>
      <c r="E120" s="263"/>
      <c r="F120" s="263"/>
      <c r="G120" s="263"/>
      <c r="H120" s="263"/>
      <c r="I120" s="263"/>
    </row>
    <row r="121" spans="4:9" ht="15.75">
      <c r="D121" s="263"/>
      <c r="E121" s="263"/>
      <c r="F121" s="263"/>
      <c r="G121" s="263"/>
      <c r="H121" s="263"/>
      <c r="I121" s="263"/>
    </row>
    <row r="122" spans="4:9" ht="15.75">
      <c r="D122" s="263"/>
      <c r="E122" s="263"/>
      <c r="F122" s="263"/>
      <c r="G122" s="263"/>
      <c r="H122" s="263"/>
      <c r="I122" s="263"/>
    </row>
    <row r="123" spans="4:9" ht="15.75">
      <c r="D123" s="263"/>
      <c r="E123" s="263"/>
      <c r="F123" s="263"/>
      <c r="G123" s="263"/>
      <c r="H123" s="263"/>
      <c r="I123" s="263"/>
    </row>
    <row r="124" spans="4:9" ht="15.75">
      <c r="D124" s="263"/>
      <c r="E124" s="263"/>
      <c r="F124" s="263"/>
      <c r="G124" s="263"/>
      <c r="H124" s="263"/>
      <c r="I124" s="263"/>
    </row>
    <row r="125" spans="4:9" ht="15.75">
      <c r="D125" s="263"/>
      <c r="E125" s="263"/>
      <c r="F125" s="263"/>
      <c r="G125" s="263"/>
      <c r="H125" s="263"/>
      <c r="I125" s="263"/>
    </row>
    <row r="126" spans="4:9" ht="15.75">
      <c r="D126" s="263"/>
      <c r="E126" s="263"/>
      <c r="F126" s="263"/>
      <c r="G126" s="263"/>
      <c r="H126" s="263"/>
      <c r="I126" s="263"/>
    </row>
    <row r="127" spans="4:9" ht="15.75">
      <c r="D127" s="263"/>
      <c r="E127" s="263"/>
      <c r="F127" s="263"/>
      <c r="G127" s="263"/>
      <c r="H127" s="263"/>
      <c r="I127" s="263"/>
    </row>
    <row r="128" spans="4:9" ht="15.75">
      <c r="D128" s="263"/>
      <c r="E128" s="263"/>
      <c r="F128" s="263"/>
      <c r="G128" s="263"/>
      <c r="H128" s="263"/>
      <c r="I128" s="263"/>
    </row>
    <row r="129" spans="4:9" s="154" customFormat="1" ht="15.75">
      <c r="D129" s="263"/>
      <c r="E129" s="263"/>
      <c r="F129" s="263"/>
      <c r="G129" s="263"/>
      <c r="H129" s="263"/>
      <c r="I129" s="263"/>
    </row>
    <row r="130" spans="4:9" s="154" customFormat="1" ht="15.75">
      <c r="D130" s="263"/>
      <c r="E130" s="263"/>
      <c r="F130" s="263"/>
      <c r="G130" s="263"/>
      <c r="H130" s="263"/>
      <c r="I130" s="263"/>
    </row>
    <row r="131" spans="4:9" s="154" customFormat="1" ht="15.75">
      <c r="D131" s="263"/>
      <c r="E131" s="263"/>
      <c r="F131" s="263"/>
      <c r="G131" s="263"/>
      <c r="H131" s="263"/>
      <c r="I131" s="263"/>
    </row>
    <row r="132" spans="4:9" s="154" customFormat="1" ht="15.75">
      <c r="D132" s="263"/>
      <c r="E132" s="263"/>
      <c r="F132" s="263"/>
      <c r="G132" s="263"/>
      <c r="H132" s="263"/>
      <c r="I132" s="263"/>
    </row>
    <row r="133" spans="4:9" s="154" customFormat="1" ht="15.75">
      <c r="D133" s="263"/>
      <c r="E133" s="263"/>
      <c r="F133" s="263"/>
      <c r="G133" s="263"/>
      <c r="H133" s="263"/>
      <c r="I133" s="263"/>
    </row>
    <row r="134" spans="4:9" s="154" customFormat="1" ht="15.75">
      <c r="D134" s="263"/>
      <c r="E134" s="263"/>
      <c r="F134" s="263"/>
      <c r="G134" s="263"/>
      <c r="H134" s="263"/>
      <c r="I134" s="263"/>
    </row>
    <row r="135" spans="4:9" s="154" customFormat="1" ht="15.75">
      <c r="D135" s="263"/>
      <c r="E135" s="263"/>
      <c r="F135" s="263"/>
      <c r="G135" s="263"/>
      <c r="H135" s="263"/>
      <c r="I135" s="263"/>
    </row>
    <row r="136" spans="4:9" s="154" customFormat="1" ht="15.75">
      <c r="D136" s="263"/>
      <c r="E136" s="263"/>
      <c r="F136" s="263"/>
      <c r="G136" s="263"/>
      <c r="H136" s="263"/>
      <c r="I136" s="263"/>
    </row>
    <row r="137" spans="4:9" s="154" customFormat="1" ht="15.75">
      <c r="D137" s="263"/>
      <c r="E137" s="263"/>
      <c r="F137" s="263"/>
      <c r="G137" s="263"/>
      <c r="H137" s="263"/>
      <c r="I137" s="263"/>
    </row>
    <row r="138" spans="4:9" s="154" customFormat="1" ht="15.75">
      <c r="D138" s="263"/>
      <c r="E138" s="263"/>
      <c r="F138" s="263"/>
      <c r="G138" s="263"/>
      <c r="H138" s="263"/>
      <c r="I138" s="263"/>
    </row>
    <row r="139" spans="4:9" s="154" customFormat="1" ht="15.75">
      <c r="D139" s="263"/>
      <c r="E139" s="263"/>
      <c r="F139" s="263"/>
      <c r="G139" s="263"/>
      <c r="H139" s="263"/>
      <c r="I139" s="263"/>
    </row>
    <row r="140" spans="4:9" s="154" customFormat="1" ht="15.75">
      <c r="D140" s="263"/>
      <c r="E140" s="263"/>
      <c r="F140" s="263"/>
      <c r="G140" s="263"/>
      <c r="H140" s="263"/>
      <c r="I140" s="263"/>
    </row>
    <row r="141" spans="4:9" s="154" customFormat="1" ht="15.75">
      <c r="D141" s="263"/>
      <c r="E141" s="263"/>
      <c r="F141" s="263"/>
      <c r="G141" s="263"/>
      <c r="H141" s="263"/>
      <c r="I141" s="263"/>
    </row>
    <row r="142" spans="4:9" s="154" customFormat="1" ht="15.75">
      <c r="D142" s="263"/>
      <c r="E142" s="263"/>
      <c r="F142" s="263"/>
      <c r="G142" s="263"/>
      <c r="H142" s="263"/>
      <c r="I142" s="263"/>
    </row>
    <row r="143" spans="4:9" s="154" customFormat="1" ht="15.75">
      <c r="D143" s="263"/>
      <c r="E143" s="263"/>
      <c r="F143" s="263"/>
      <c r="G143" s="263"/>
      <c r="H143" s="263"/>
      <c r="I143" s="263"/>
    </row>
    <row r="144" spans="4:9" s="154" customFormat="1" ht="15.75">
      <c r="D144" s="263"/>
      <c r="E144" s="263"/>
      <c r="F144" s="263"/>
      <c r="G144" s="263"/>
      <c r="H144" s="263"/>
      <c r="I144" s="263"/>
    </row>
    <row r="145" spans="4:9" s="154" customFormat="1" ht="15.75">
      <c r="D145" s="263"/>
      <c r="E145" s="263"/>
      <c r="F145" s="263"/>
      <c r="G145" s="263"/>
      <c r="H145" s="263"/>
      <c r="I145" s="263"/>
    </row>
    <row r="146" spans="4:9" s="154" customFormat="1" ht="15.75">
      <c r="D146" s="263"/>
      <c r="E146" s="263"/>
      <c r="F146" s="263"/>
      <c r="G146" s="263"/>
      <c r="H146" s="263"/>
      <c r="I146" s="263"/>
    </row>
    <row r="147" spans="4:9" s="154" customFormat="1" ht="15.75">
      <c r="D147" s="263"/>
      <c r="E147" s="263"/>
      <c r="F147" s="263"/>
      <c r="G147" s="263"/>
      <c r="H147" s="263"/>
      <c r="I147" s="263"/>
    </row>
    <row r="148" spans="4:9" s="154" customFormat="1" ht="15.75">
      <c r="D148" s="263"/>
      <c r="E148" s="263"/>
      <c r="F148" s="263"/>
      <c r="G148" s="263"/>
      <c r="H148" s="263"/>
      <c r="I148" s="263"/>
    </row>
    <row r="149" spans="4:9" s="154" customFormat="1" ht="15.75">
      <c r="D149" s="263"/>
      <c r="E149" s="263"/>
      <c r="F149" s="263"/>
      <c r="G149" s="263"/>
      <c r="H149" s="263"/>
      <c r="I149" s="263"/>
    </row>
    <row r="150" spans="4:9" s="154" customFormat="1" ht="15.75">
      <c r="D150" s="263"/>
      <c r="E150" s="263"/>
      <c r="F150" s="263"/>
      <c r="G150" s="263"/>
      <c r="H150" s="263"/>
      <c r="I150" s="263"/>
    </row>
    <row r="151" spans="4:9" s="154" customFormat="1" ht="15.75">
      <c r="D151" s="263"/>
      <c r="E151" s="263"/>
      <c r="F151" s="263"/>
      <c r="G151" s="263"/>
      <c r="H151" s="263"/>
      <c r="I151" s="263"/>
    </row>
    <row r="152" spans="4:9" s="154" customFormat="1" ht="15.75">
      <c r="D152" s="263"/>
      <c r="E152" s="263"/>
      <c r="F152" s="263"/>
      <c r="G152" s="263"/>
      <c r="H152" s="263"/>
      <c r="I152" s="263"/>
    </row>
    <row r="153" spans="4:9" s="154" customFormat="1" ht="15.75">
      <c r="D153" s="263"/>
      <c r="E153" s="263"/>
      <c r="F153" s="263"/>
      <c r="G153" s="263"/>
      <c r="H153" s="263"/>
      <c r="I153" s="263"/>
    </row>
    <row r="154" spans="4:9" s="154" customFormat="1" ht="15.75">
      <c r="D154" s="263"/>
      <c r="E154" s="263"/>
      <c r="F154" s="263"/>
      <c r="G154" s="263"/>
      <c r="H154" s="263"/>
      <c r="I154" s="263"/>
    </row>
    <row r="155" spans="4:9" s="154" customFormat="1" ht="15.75">
      <c r="D155" s="263"/>
      <c r="E155" s="263"/>
      <c r="F155" s="263"/>
      <c r="G155" s="263"/>
      <c r="H155" s="263"/>
      <c r="I155" s="263"/>
    </row>
    <row r="156" spans="4:9" s="154" customFormat="1" ht="15.75">
      <c r="D156" s="263"/>
      <c r="E156" s="263"/>
      <c r="F156" s="263"/>
      <c r="G156" s="263"/>
      <c r="H156" s="263"/>
      <c r="I156" s="263"/>
    </row>
    <row r="157" spans="4:9" s="154" customFormat="1" ht="15.75">
      <c r="D157" s="263"/>
      <c r="E157" s="263"/>
      <c r="F157" s="263"/>
      <c r="G157" s="263"/>
      <c r="H157" s="263"/>
      <c r="I157" s="263"/>
    </row>
    <row r="158" spans="4:9" s="154" customFormat="1" ht="15.75">
      <c r="D158" s="263"/>
      <c r="E158" s="263"/>
      <c r="F158" s="263"/>
      <c r="G158" s="263"/>
      <c r="H158" s="263"/>
      <c r="I158" s="263"/>
    </row>
    <row r="159" spans="4:9" s="154" customFormat="1" ht="15.75">
      <c r="D159" s="263"/>
      <c r="E159" s="263"/>
      <c r="F159" s="263"/>
      <c r="G159" s="263"/>
      <c r="H159" s="263"/>
      <c r="I159" s="263"/>
    </row>
    <row r="160" spans="4:9" s="154" customFormat="1" ht="15.75">
      <c r="D160" s="263"/>
      <c r="E160" s="263"/>
      <c r="F160" s="263"/>
      <c r="G160" s="263"/>
      <c r="H160" s="263"/>
      <c r="I160" s="263"/>
    </row>
    <row r="161" spans="4:9" s="154" customFormat="1" ht="15.75">
      <c r="D161" s="263"/>
      <c r="E161" s="263"/>
      <c r="F161" s="263"/>
      <c r="G161" s="263"/>
      <c r="H161" s="263"/>
      <c r="I161" s="263"/>
    </row>
    <row r="162" spans="4:9" s="154" customFormat="1" ht="15.75">
      <c r="D162" s="263"/>
      <c r="E162" s="263"/>
      <c r="F162" s="263"/>
      <c r="G162" s="263"/>
      <c r="H162" s="263"/>
      <c r="I162" s="263"/>
    </row>
    <row r="163" spans="4:9" s="154" customFormat="1" ht="15.75">
      <c r="D163" s="263"/>
      <c r="E163" s="263"/>
      <c r="F163" s="263"/>
      <c r="G163" s="263"/>
      <c r="H163" s="263"/>
      <c r="I163" s="263"/>
    </row>
    <row r="164" spans="4:9" s="154" customFormat="1" ht="15.75">
      <c r="D164" s="263"/>
      <c r="E164" s="263"/>
      <c r="F164" s="263"/>
      <c r="G164" s="263"/>
      <c r="H164" s="263"/>
      <c r="I164" s="263"/>
    </row>
    <row r="165" spans="4:9" s="154" customFormat="1" ht="15.75">
      <c r="D165" s="263"/>
      <c r="E165" s="263"/>
      <c r="F165" s="263"/>
      <c r="G165" s="263"/>
      <c r="H165" s="263"/>
      <c r="I165" s="263"/>
    </row>
    <row r="166" spans="4:9" s="154" customFormat="1" ht="15.75">
      <c r="D166" s="263"/>
      <c r="E166" s="263"/>
      <c r="F166" s="263"/>
      <c r="G166" s="263"/>
      <c r="H166" s="263"/>
      <c r="I166" s="263"/>
    </row>
    <row r="167" spans="4:9" s="154" customFormat="1" ht="15.75">
      <c r="D167" s="263"/>
      <c r="E167" s="263"/>
      <c r="F167" s="263"/>
      <c r="G167" s="263"/>
      <c r="H167" s="263"/>
      <c r="I167" s="263"/>
    </row>
    <row r="168" spans="4:9" s="154" customFormat="1" ht="15.75">
      <c r="D168" s="263"/>
      <c r="E168" s="263"/>
      <c r="F168" s="263"/>
      <c r="G168" s="263"/>
      <c r="H168" s="263"/>
      <c r="I168" s="263"/>
    </row>
    <row r="169" spans="4:9" s="154" customFormat="1" ht="15.75">
      <c r="D169" s="263"/>
      <c r="E169" s="263"/>
      <c r="F169" s="263"/>
      <c r="G169" s="263"/>
      <c r="H169" s="263"/>
      <c r="I169" s="263"/>
    </row>
    <row r="170" spans="4:9" s="154" customFormat="1" ht="15.75">
      <c r="D170" s="263"/>
      <c r="E170" s="263"/>
      <c r="F170" s="263"/>
      <c r="G170" s="263"/>
      <c r="H170" s="263"/>
      <c r="I170" s="263"/>
    </row>
    <row r="171" spans="4:9" s="154" customFormat="1" ht="15.75">
      <c r="D171" s="263"/>
      <c r="E171" s="263"/>
      <c r="F171" s="263"/>
      <c r="G171" s="263"/>
      <c r="H171" s="263"/>
      <c r="I171" s="263"/>
    </row>
    <row r="172" spans="4:9" s="154" customFormat="1" ht="15.75">
      <c r="D172" s="263"/>
      <c r="E172" s="263"/>
      <c r="F172" s="263"/>
      <c r="G172" s="263"/>
      <c r="H172" s="263"/>
      <c r="I172" s="263"/>
    </row>
    <row r="173" spans="4:9" s="154" customFormat="1" ht="15.75">
      <c r="D173" s="263"/>
      <c r="E173" s="263"/>
      <c r="F173" s="263"/>
      <c r="G173" s="263"/>
      <c r="H173" s="263"/>
      <c r="I173" s="263"/>
    </row>
    <row r="174" spans="4:9" s="154" customFormat="1" ht="15.75">
      <c r="D174" s="263"/>
      <c r="E174" s="263"/>
      <c r="F174" s="263"/>
      <c r="G174" s="263"/>
      <c r="H174" s="263"/>
      <c r="I174" s="263"/>
    </row>
    <row r="175" spans="4:9" s="154" customFormat="1" ht="15.75">
      <c r="D175" s="263"/>
      <c r="E175" s="263"/>
      <c r="F175" s="263"/>
      <c r="G175" s="263"/>
      <c r="H175" s="263"/>
      <c r="I175" s="263"/>
    </row>
    <row r="176" spans="4:9" s="154" customFormat="1" ht="15.75">
      <c r="D176" s="263"/>
      <c r="E176" s="263"/>
      <c r="F176" s="263"/>
      <c r="G176" s="263"/>
      <c r="H176" s="263"/>
      <c r="I176" s="263"/>
    </row>
    <row r="177" spans="4:9" s="154" customFormat="1" ht="15.75">
      <c r="D177" s="263"/>
      <c r="E177" s="263"/>
      <c r="F177" s="263"/>
      <c r="G177" s="263"/>
      <c r="H177" s="263"/>
      <c r="I177" s="263"/>
    </row>
    <row r="178" spans="4:9" s="154" customFormat="1" ht="15.75">
      <c r="D178" s="263"/>
      <c r="E178" s="263"/>
      <c r="F178" s="263"/>
      <c r="G178" s="263"/>
      <c r="H178" s="263"/>
      <c r="I178" s="263"/>
    </row>
    <row r="179" spans="4:9" s="154" customFormat="1" ht="15.75">
      <c r="D179" s="263"/>
      <c r="E179" s="263"/>
      <c r="F179" s="263"/>
      <c r="G179" s="263"/>
      <c r="H179" s="263"/>
      <c r="I179" s="263"/>
    </row>
    <row r="180" spans="4:9" s="154" customFormat="1" ht="15.75">
      <c r="D180" s="263"/>
      <c r="E180" s="263"/>
      <c r="F180" s="263"/>
      <c r="G180" s="263"/>
      <c r="H180" s="263"/>
      <c r="I180" s="263"/>
    </row>
    <row r="181" spans="4:9" s="154" customFormat="1" ht="15.75">
      <c r="D181" s="263"/>
      <c r="E181" s="263"/>
      <c r="F181" s="263"/>
      <c r="G181" s="263"/>
      <c r="H181" s="263"/>
      <c r="I181" s="263"/>
    </row>
    <row r="182" spans="4:9" s="154" customFormat="1" ht="15.75">
      <c r="D182" s="263"/>
      <c r="E182" s="263"/>
      <c r="F182" s="263"/>
      <c r="G182" s="263"/>
      <c r="H182" s="263"/>
      <c r="I182" s="263"/>
    </row>
    <row r="183" spans="4:9" s="154" customFormat="1" ht="15.75">
      <c r="D183" s="263"/>
      <c r="E183" s="263"/>
      <c r="F183" s="263"/>
      <c r="G183" s="263"/>
      <c r="H183" s="263"/>
      <c r="I183" s="263"/>
    </row>
    <row r="184" spans="4:9" s="154" customFormat="1" ht="15.75">
      <c r="D184" s="263"/>
      <c r="E184" s="263"/>
      <c r="F184" s="263"/>
      <c r="G184" s="263"/>
      <c r="H184" s="263"/>
      <c r="I184" s="263"/>
    </row>
    <row r="185" spans="4:9" s="154" customFormat="1" ht="15.75">
      <c r="D185" s="263"/>
      <c r="E185" s="263"/>
      <c r="F185" s="263"/>
      <c r="G185" s="263"/>
      <c r="H185" s="263"/>
      <c r="I185" s="263"/>
    </row>
    <row r="186" spans="4:9" s="154" customFormat="1" ht="15.75">
      <c r="D186" s="263"/>
      <c r="E186" s="263"/>
      <c r="F186" s="263"/>
      <c r="G186" s="263"/>
      <c r="H186" s="263"/>
      <c r="I186" s="263"/>
    </row>
    <row r="187" spans="4:9" s="154" customFormat="1" ht="15.75">
      <c r="D187" s="263"/>
      <c r="E187" s="263"/>
      <c r="F187" s="263"/>
      <c r="G187" s="263"/>
      <c r="H187" s="263"/>
      <c r="I187" s="263"/>
    </row>
    <row r="188" spans="4:9" s="154" customFormat="1" ht="15.75">
      <c r="D188" s="263"/>
      <c r="E188" s="263"/>
      <c r="F188" s="263"/>
      <c r="G188" s="263"/>
      <c r="H188" s="263"/>
      <c r="I188" s="263"/>
    </row>
    <row r="189" spans="4:9" s="154" customFormat="1" ht="15.75">
      <c r="D189" s="263"/>
      <c r="E189" s="263"/>
      <c r="F189" s="263"/>
      <c r="G189" s="263"/>
      <c r="H189" s="263"/>
      <c r="I189" s="263"/>
    </row>
    <row r="190" spans="4:9" s="154" customFormat="1" ht="15.75">
      <c r="D190" s="263"/>
      <c r="E190" s="263"/>
      <c r="F190" s="263"/>
      <c r="G190" s="263"/>
      <c r="H190" s="263"/>
      <c r="I190" s="263"/>
    </row>
    <row r="191" spans="4:9" s="154" customFormat="1" ht="15.75">
      <c r="D191" s="263"/>
      <c r="E191" s="263"/>
      <c r="F191" s="263"/>
      <c r="G191" s="263"/>
      <c r="H191" s="263"/>
      <c r="I191" s="263"/>
    </row>
    <row r="192" spans="4:9" s="154" customFormat="1" ht="15.75">
      <c r="D192" s="263"/>
      <c r="E192" s="263"/>
      <c r="F192" s="263"/>
      <c r="G192" s="263"/>
      <c r="H192" s="263"/>
      <c r="I192" s="263"/>
    </row>
    <row r="193" spans="4:9" s="154" customFormat="1" ht="15.75">
      <c r="D193" s="263"/>
      <c r="E193" s="263"/>
      <c r="F193" s="263"/>
      <c r="G193" s="263"/>
      <c r="H193" s="263"/>
      <c r="I193" s="263"/>
    </row>
    <row r="194" spans="4:9" s="154" customFormat="1" ht="15.75">
      <c r="D194" s="263"/>
      <c r="E194" s="263"/>
      <c r="F194" s="263"/>
      <c r="G194" s="263"/>
      <c r="H194" s="263"/>
      <c r="I194" s="263"/>
    </row>
    <row r="195" spans="4:9" s="154" customFormat="1" ht="15.75">
      <c r="D195" s="263"/>
      <c r="E195" s="263"/>
      <c r="F195" s="263"/>
      <c r="G195" s="263"/>
      <c r="H195" s="263"/>
      <c r="I195" s="263"/>
    </row>
    <row r="196" spans="4:9" s="154" customFormat="1" ht="15.75">
      <c r="D196" s="263"/>
      <c r="E196" s="263"/>
      <c r="F196" s="263"/>
      <c r="G196" s="263"/>
      <c r="H196" s="263"/>
      <c r="I196" s="263"/>
    </row>
    <row r="197" spans="4:9" s="154" customFormat="1" ht="15.75">
      <c r="D197" s="263"/>
      <c r="E197" s="263"/>
      <c r="F197" s="263"/>
      <c r="G197" s="263"/>
      <c r="H197" s="263"/>
      <c r="I197" s="263"/>
    </row>
    <row r="198" spans="4:9" s="154" customFormat="1" ht="15.75">
      <c r="D198" s="263"/>
      <c r="E198" s="263"/>
      <c r="F198" s="263"/>
      <c r="G198" s="263"/>
      <c r="H198" s="263"/>
      <c r="I198" s="263"/>
    </row>
    <row r="199" spans="4:9" s="154" customFormat="1" ht="15.75">
      <c r="D199" s="263"/>
      <c r="E199" s="263"/>
      <c r="F199" s="263"/>
      <c r="G199" s="263"/>
      <c r="H199" s="263"/>
      <c r="I199" s="263"/>
    </row>
    <row r="200" spans="4:9" s="154" customFormat="1" ht="15.75">
      <c r="D200" s="263"/>
      <c r="E200" s="263"/>
      <c r="F200" s="263"/>
      <c r="G200" s="263"/>
      <c r="H200" s="263"/>
      <c r="I200" s="263"/>
    </row>
    <row r="201" spans="4:9" s="154" customFormat="1" ht="15.75">
      <c r="D201" s="263"/>
      <c r="E201" s="263"/>
      <c r="F201" s="263"/>
      <c r="G201" s="263"/>
      <c r="H201" s="263"/>
      <c r="I201" s="263"/>
    </row>
    <row r="202" spans="4:9" s="154" customFormat="1" ht="15.75">
      <c r="D202" s="263"/>
      <c r="E202" s="263"/>
      <c r="F202" s="263"/>
      <c r="G202" s="263"/>
      <c r="H202" s="263"/>
      <c r="I202" s="263"/>
    </row>
    <row r="203" spans="4:9" s="154" customFormat="1" ht="15.75">
      <c r="D203" s="263"/>
      <c r="E203" s="263"/>
      <c r="F203" s="263"/>
      <c r="G203" s="263"/>
      <c r="H203" s="263"/>
      <c r="I203" s="263"/>
    </row>
    <row r="204" spans="4:9" s="154" customFormat="1" ht="15.75">
      <c r="D204" s="263"/>
      <c r="E204" s="263"/>
      <c r="F204" s="263"/>
      <c r="G204" s="263"/>
      <c r="H204" s="263"/>
      <c r="I204" s="263"/>
    </row>
    <row r="205" spans="4:9" s="154" customFormat="1" ht="15.75">
      <c r="D205" s="263"/>
      <c r="E205" s="263"/>
      <c r="F205" s="263"/>
      <c r="G205" s="263"/>
      <c r="H205" s="263"/>
      <c r="I205" s="263"/>
    </row>
    <row r="206" spans="4:9" s="154" customFormat="1" ht="15.75">
      <c r="D206" s="263"/>
      <c r="E206" s="263"/>
      <c r="F206" s="263"/>
      <c r="G206" s="263"/>
      <c r="H206" s="263"/>
      <c r="I206" s="263"/>
    </row>
    <row r="207" spans="4:9" s="154" customFormat="1" ht="15.75">
      <c r="D207" s="263"/>
      <c r="E207" s="263"/>
      <c r="F207" s="263"/>
      <c r="G207" s="263"/>
      <c r="H207" s="263"/>
      <c r="I207" s="263"/>
    </row>
    <row r="208" spans="4:9" s="154" customFormat="1" ht="15.75">
      <c r="D208" s="263"/>
      <c r="E208" s="263"/>
      <c r="F208" s="263"/>
      <c r="G208" s="263"/>
      <c r="H208" s="263"/>
      <c r="I208" s="263"/>
    </row>
    <row r="209" spans="4:9" s="154" customFormat="1" ht="15.75">
      <c r="D209" s="263"/>
      <c r="E209" s="263"/>
      <c r="F209" s="263"/>
      <c r="G209" s="263"/>
      <c r="H209" s="263"/>
      <c r="I209" s="263"/>
    </row>
    <row r="210" spans="4:9" s="154" customFormat="1" ht="15.75">
      <c r="D210" s="263"/>
      <c r="E210" s="263"/>
      <c r="F210" s="263"/>
      <c r="G210" s="263"/>
      <c r="H210" s="263"/>
      <c r="I210" s="263"/>
    </row>
    <row r="211" spans="4:9" s="154" customFormat="1" ht="15.75">
      <c r="D211" s="263"/>
      <c r="E211" s="263"/>
      <c r="F211" s="263"/>
      <c r="G211" s="263"/>
      <c r="H211" s="263"/>
      <c r="I211" s="263"/>
    </row>
    <row r="212" spans="4:9" s="154" customFormat="1" ht="15.75">
      <c r="D212" s="263"/>
      <c r="E212" s="263"/>
      <c r="F212" s="263"/>
      <c r="G212" s="263"/>
      <c r="H212" s="263"/>
      <c r="I212" s="263"/>
    </row>
    <row r="213" spans="4:9" s="154" customFormat="1" ht="15.75">
      <c r="D213" s="263"/>
      <c r="E213" s="263"/>
      <c r="F213" s="263"/>
      <c r="G213" s="263"/>
      <c r="H213" s="263"/>
      <c r="I213" s="263"/>
    </row>
    <row r="214" spans="4:9" s="154" customFormat="1" ht="15.75">
      <c r="D214" s="263"/>
      <c r="E214" s="263"/>
      <c r="F214" s="263"/>
      <c r="G214" s="263"/>
      <c r="H214" s="263"/>
      <c r="I214" s="263"/>
    </row>
    <row r="215" spans="4:9" s="154" customFormat="1" ht="15.75">
      <c r="D215" s="263"/>
      <c r="E215" s="263"/>
      <c r="F215" s="263"/>
      <c r="G215" s="263"/>
      <c r="H215" s="263"/>
      <c r="I215" s="263"/>
    </row>
    <row r="216" spans="4:9" s="154" customFormat="1" ht="15.75">
      <c r="D216" s="263"/>
      <c r="E216" s="263"/>
      <c r="F216" s="263"/>
      <c r="G216" s="263"/>
      <c r="H216" s="263"/>
      <c r="I216" s="263"/>
    </row>
    <row r="217" spans="4:9" s="154" customFormat="1" ht="15.75">
      <c r="D217" s="263"/>
      <c r="E217" s="263"/>
      <c r="F217" s="263"/>
      <c r="G217" s="263"/>
      <c r="H217" s="263"/>
      <c r="I217" s="263"/>
    </row>
    <row r="218" spans="4:9" s="154" customFormat="1" ht="15.75">
      <c r="D218" s="263"/>
      <c r="E218" s="263"/>
      <c r="F218" s="263"/>
      <c r="G218" s="263"/>
      <c r="H218" s="263"/>
      <c r="I218" s="263"/>
    </row>
    <row r="219" spans="4:9" s="154" customFormat="1" ht="15.75">
      <c r="D219" s="263"/>
      <c r="E219" s="263"/>
      <c r="F219" s="263"/>
      <c r="G219" s="263"/>
      <c r="H219" s="263"/>
      <c r="I219" s="263"/>
    </row>
    <row r="220" spans="4:9" s="154" customFormat="1" ht="15.75">
      <c r="D220" s="263"/>
      <c r="E220" s="263"/>
      <c r="F220" s="263"/>
      <c r="G220" s="263"/>
      <c r="H220" s="263"/>
      <c r="I220" s="263"/>
    </row>
    <row r="221" spans="4:9" s="154" customFormat="1" ht="15.75">
      <c r="D221" s="263"/>
      <c r="E221" s="263"/>
      <c r="F221" s="263"/>
      <c r="G221" s="263"/>
      <c r="H221" s="263"/>
      <c r="I221" s="263"/>
    </row>
    <row r="222" spans="4:9" s="154" customFormat="1" ht="15.75">
      <c r="D222" s="263"/>
      <c r="E222" s="263"/>
      <c r="F222" s="263"/>
      <c r="G222" s="263"/>
      <c r="H222" s="263"/>
      <c r="I222" s="263"/>
    </row>
    <row r="223" spans="4:9" s="154" customFormat="1" ht="15.75">
      <c r="D223" s="263"/>
      <c r="E223" s="263"/>
      <c r="F223" s="263"/>
      <c r="G223" s="263"/>
      <c r="H223" s="263"/>
      <c r="I223" s="263"/>
    </row>
    <row r="224" spans="4:9" s="154" customFormat="1" ht="15.75">
      <c r="D224" s="263"/>
      <c r="E224" s="263"/>
      <c r="F224" s="263"/>
      <c r="G224" s="263"/>
      <c r="H224" s="263"/>
      <c r="I224" s="263"/>
    </row>
    <row r="225" spans="4:9" s="154" customFormat="1" ht="15.75">
      <c r="D225" s="263"/>
      <c r="E225" s="263"/>
      <c r="F225" s="263"/>
      <c r="G225" s="263"/>
      <c r="H225" s="263"/>
      <c r="I225" s="263"/>
    </row>
    <row r="226" spans="4:9" s="154" customFormat="1" ht="15.75">
      <c r="D226" s="263"/>
      <c r="E226" s="263"/>
      <c r="F226" s="263"/>
      <c r="G226" s="263"/>
      <c r="H226" s="263"/>
      <c r="I226" s="263"/>
    </row>
    <row r="227" spans="4:9" s="154" customFormat="1" ht="15.75">
      <c r="D227" s="263"/>
      <c r="E227" s="263"/>
      <c r="F227" s="263"/>
      <c r="G227" s="263"/>
      <c r="H227" s="263"/>
      <c r="I227" s="263"/>
    </row>
    <row r="228" spans="4:9" s="154" customFormat="1" ht="15.75">
      <c r="D228" s="263"/>
      <c r="E228" s="263"/>
      <c r="F228" s="263"/>
      <c r="G228" s="263"/>
      <c r="H228" s="263"/>
      <c r="I228" s="263"/>
    </row>
    <row r="229" spans="4:9" s="154" customFormat="1" ht="15.75">
      <c r="D229" s="263"/>
      <c r="E229" s="263"/>
      <c r="F229" s="263"/>
      <c r="G229" s="263"/>
      <c r="H229" s="263"/>
      <c r="I229" s="263"/>
    </row>
    <row r="230" spans="4:9" s="154" customFormat="1" ht="15.75">
      <c r="D230" s="263"/>
      <c r="E230" s="263"/>
      <c r="F230" s="263"/>
      <c r="G230" s="263"/>
      <c r="H230" s="263"/>
      <c r="I230" s="263"/>
    </row>
    <row r="231" spans="4:9" s="154" customFormat="1" ht="15.75">
      <c r="D231" s="263"/>
      <c r="E231" s="263"/>
      <c r="F231" s="263"/>
      <c r="G231" s="263"/>
      <c r="H231" s="263"/>
      <c r="I231" s="263"/>
    </row>
    <row r="232" spans="4:9" s="154" customFormat="1" ht="15.75">
      <c r="D232" s="263"/>
      <c r="E232" s="263"/>
      <c r="F232" s="263"/>
      <c r="G232" s="263"/>
      <c r="H232" s="263"/>
      <c r="I232" s="263"/>
    </row>
    <row r="233" spans="4:9" s="154" customFormat="1" ht="15.75">
      <c r="D233" s="263"/>
      <c r="E233" s="263"/>
      <c r="F233" s="263"/>
      <c r="G233" s="263"/>
      <c r="H233" s="263"/>
      <c r="I233" s="263"/>
    </row>
    <row r="234" spans="4:9" s="154" customFormat="1" ht="15.75">
      <c r="D234" s="263"/>
      <c r="E234" s="263"/>
      <c r="F234" s="263"/>
      <c r="G234" s="263"/>
      <c r="H234" s="263"/>
      <c r="I234" s="263"/>
    </row>
    <row r="235" spans="4:9" s="154" customFormat="1" ht="15.75">
      <c r="D235" s="263"/>
      <c r="E235" s="263"/>
      <c r="F235" s="263"/>
      <c r="G235" s="263"/>
      <c r="H235" s="263"/>
      <c r="I235" s="263"/>
    </row>
    <row r="236" spans="4:9" s="154" customFormat="1" ht="15.75">
      <c r="D236" s="263"/>
      <c r="E236" s="263"/>
      <c r="F236" s="263"/>
      <c r="G236" s="263"/>
      <c r="H236" s="263"/>
      <c r="I236" s="263"/>
    </row>
    <row r="237" spans="4:9" s="154" customFormat="1" ht="15.75">
      <c r="D237" s="263"/>
      <c r="E237" s="263"/>
      <c r="F237" s="263"/>
      <c r="G237" s="263"/>
      <c r="H237" s="263"/>
      <c r="I237" s="263"/>
    </row>
    <row r="238" spans="4:9" s="154" customFormat="1" ht="15.75">
      <c r="D238" s="263"/>
      <c r="E238" s="263"/>
      <c r="F238" s="263"/>
      <c r="G238" s="263"/>
      <c r="H238" s="263"/>
      <c r="I238" s="263"/>
    </row>
    <row r="239" spans="4:9" s="154" customFormat="1" ht="15.75">
      <c r="D239" s="263"/>
      <c r="E239" s="263"/>
      <c r="F239" s="263"/>
      <c r="G239" s="263"/>
      <c r="H239" s="263"/>
      <c r="I239" s="263"/>
    </row>
    <row r="240" spans="4:9" s="154" customFormat="1" ht="15.75">
      <c r="D240" s="263"/>
      <c r="E240" s="263"/>
      <c r="F240" s="263"/>
      <c r="G240" s="263"/>
      <c r="H240" s="263"/>
      <c r="I240" s="263"/>
    </row>
    <row r="241" spans="4:9" s="154" customFormat="1" ht="15.75">
      <c r="D241" s="263"/>
      <c r="E241" s="263"/>
      <c r="F241" s="263"/>
      <c r="G241" s="263"/>
      <c r="H241" s="263"/>
      <c r="I241" s="263"/>
    </row>
    <row r="242" spans="4:9" s="154" customFormat="1" ht="15.75">
      <c r="D242" s="263"/>
      <c r="E242" s="263"/>
      <c r="F242" s="263"/>
      <c r="G242" s="263"/>
      <c r="H242" s="263"/>
      <c r="I242" s="263"/>
    </row>
    <row r="243" spans="4:9" s="154" customFormat="1" ht="15.75">
      <c r="D243" s="263"/>
      <c r="E243" s="263"/>
      <c r="F243" s="263"/>
      <c r="G243" s="263"/>
      <c r="H243" s="263"/>
      <c r="I243" s="263"/>
    </row>
    <row r="244" spans="4:9" s="154" customFormat="1" ht="15.75">
      <c r="D244" s="263"/>
      <c r="E244" s="263"/>
      <c r="F244" s="263"/>
      <c r="G244" s="263"/>
      <c r="H244" s="263"/>
      <c r="I244" s="263"/>
    </row>
    <row r="245" spans="4:9" s="154" customFormat="1" ht="15.75">
      <c r="D245" s="263"/>
      <c r="E245" s="263"/>
      <c r="F245" s="263"/>
      <c r="G245" s="263"/>
      <c r="H245" s="263"/>
      <c r="I245" s="263"/>
    </row>
    <row r="246" spans="4:9" s="154" customFormat="1" ht="15.75">
      <c r="D246" s="263"/>
      <c r="E246" s="263"/>
      <c r="F246" s="263"/>
      <c r="G246" s="263"/>
      <c r="H246" s="263"/>
      <c r="I246" s="263"/>
    </row>
    <row r="247" spans="4:9" s="154" customFormat="1" ht="15.75">
      <c r="D247" s="263"/>
      <c r="E247" s="263"/>
      <c r="F247" s="263"/>
      <c r="G247" s="263"/>
      <c r="H247" s="263"/>
      <c r="I247" s="263"/>
    </row>
    <row r="248" spans="4:9" s="154" customFormat="1" ht="15.75">
      <c r="D248" s="263"/>
      <c r="E248" s="263"/>
      <c r="F248" s="263"/>
      <c r="G248" s="263"/>
      <c r="H248" s="263"/>
      <c r="I248" s="263"/>
    </row>
    <row r="249" spans="4:9" s="154" customFormat="1" ht="15.75">
      <c r="D249" s="263"/>
      <c r="E249" s="263"/>
      <c r="F249" s="263"/>
      <c r="G249" s="263"/>
      <c r="H249" s="263"/>
      <c r="I249" s="263"/>
    </row>
    <row r="250" spans="4:9" s="154" customFormat="1" ht="15.75">
      <c r="D250" s="263"/>
      <c r="E250" s="263"/>
      <c r="F250" s="263"/>
      <c r="G250" s="263"/>
      <c r="H250" s="263"/>
      <c r="I250" s="263"/>
    </row>
    <row r="251" spans="4:9" s="154" customFormat="1" ht="15.75">
      <c r="D251" s="263"/>
      <c r="E251" s="263"/>
      <c r="F251" s="263"/>
      <c r="G251" s="263"/>
      <c r="H251" s="263"/>
      <c r="I251" s="263"/>
    </row>
    <row r="252" spans="4:9" s="154" customFormat="1" ht="15.75">
      <c r="D252" s="263"/>
      <c r="E252" s="263"/>
      <c r="F252" s="263"/>
      <c r="G252" s="263"/>
      <c r="H252" s="263"/>
      <c r="I252" s="263"/>
    </row>
    <row r="253" spans="4:9" s="154" customFormat="1" ht="15.75">
      <c r="D253" s="263"/>
      <c r="E253" s="263"/>
      <c r="F253" s="263"/>
      <c r="G253" s="263"/>
      <c r="H253" s="263"/>
      <c r="I253" s="263"/>
    </row>
    <row r="254" spans="4:9" s="154" customFormat="1" ht="15.75">
      <c r="D254" s="263"/>
      <c r="E254" s="263"/>
      <c r="F254" s="263"/>
      <c r="G254" s="263"/>
      <c r="H254" s="263"/>
      <c r="I254" s="263"/>
    </row>
    <row r="255" spans="4:9" s="154" customFormat="1" ht="15.75">
      <c r="D255" s="263"/>
      <c r="E255" s="263"/>
      <c r="F255" s="263"/>
      <c r="G255" s="263"/>
      <c r="H255" s="263"/>
      <c r="I255" s="263"/>
    </row>
    <row r="256" spans="4:9" s="154" customFormat="1" ht="15.75">
      <c r="D256" s="263"/>
      <c r="E256" s="263"/>
      <c r="F256" s="263"/>
      <c r="G256" s="263"/>
      <c r="H256" s="263"/>
      <c r="I256" s="263"/>
    </row>
    <row r="257" spans="4:9" s="154" customFormat="1" ht="15.75">
      <c r="D257" s="263"/>
      <c r="E257" s="263"/>
      <c r="F257" s="263"/>
      <c r="G257" s="263"/>
      <c r="H257" s="263"/>
      <c r="I257" s="263"/>
    </row>
    <row r="258" spans="4:9" s="154" customFormat="1" ht="15.75">
      <c r="D258" s="263"/>
      <c r="E258" s="263"/>
      <c r="F258" s="263"/>
      <c r="G258" s="263"/>
      <c r="H258" s="263"/>
      <c r="I258" s="263"/>
    </row>
    <row r="259" spans="4:9" s="154" customFormat="1" ht="15.75">
      <c r="D259" s="263"/>
      <c r="E259" s="263"/>
      <c r="F259" s="263"/>
      <c r="G259" s="263"/>
      <c r="H259" s="263"/>
      <c r="I259" s="263"/>
    </row>
    <row r="260" spans="4:9" s="154" customFormat="1" ht="15.75">
      <c r="D260" s="263"/>
      <c r="E260" s="263"/>
      <c r="F260" s="263"/>
      <c r="G260" s="263"/>
      <c r="H260" s="263"/>
      <c r="I260" s="263"/>
    </row>
    <row r="261" spans="4:9" s="154" customFormat="1" ht="15.75">
      <c r="D261" s="263"/>
      <c r="E261" s="263"/>
      <c r="F261" s="263"/>
      <c r="G261" s="263"/>
      <c r="H261" s="263"/>
      <c r="I261" s="263"/>
    </row>
    <row r="262" spans="4:9" s="154" customFormat="1" ht="15.75">
      <c r="D262" s="263"/>
      <c r="E262" s="263"/>
      <c r="F262" s="263"/>
      <c r="G262" s="263"/>
      <c r="H262" s="263"/>
      <c r="I262" s="263"/>
    </row>
    <row r="263" spans="4:9" s="154" customFormat="1" ht="15.75">
      <c r="D263" s="263"/>
      <c r="E263" s="263"/>
      <c r="F263" s="263"/>
      <c r="G263" s="263"/>
      <c r="H263" s="263"/>
      <c r="I263" s="263"/>
    </row>
    <row r="264" spans="4:9" s="154" customFormat="1" ht="15.75">
      <c r="D264" s="263"/>
      <c r="E264" s="263"/>
      <c r="F264" s="263"/>
      <c r="G264" s="263"/>
      <c r="H264" s="263"/>
      <c r="I264" s="263"/>
    </row>
  </sheetData>
  <sheetProtection/>
  <mergeCells count="16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  <mergeCell ref="A30:I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Hristina Kerezova</cp:lastModifiedBy>
  <cp:lastPrinted>2017-10-30T11:29:52Z</cp:lastPrinted>
  <dcterms:created xsi:type="dcterms:W3CDTF">2016-10-31T08:17:40Z</dcterms:created>
  <dcterms:modified xsi:type="dcterms:W3CDTF">2019-07-30T11:03:49Z</dcterms:modified>
  <cp:category/>
  <cp:version/>
  <cp:contentType/>
  <cp:contentStatus/>
</cp:coreProperties>
</file>