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VI\Отчети\2022\Q2 cons\PL\"/>
    </mc:Choice>
  </mc:AlternateContent>
  <xr:revisionPtr revIDLastSave="0" documentId="13_ncr:1_{7CA13F79-8892-4310-B735-709554DDAA24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SCF!$A$1:$E$74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SCF!$78:$65544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SCF!$76:$65544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SCF!$78:$65544,SCF!$60:$61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SEQ!$A$1:$S$62</definedName>
    <definedName name="Z_9656BBF7_C4A3_41EC_B0C6_A21B380E3C2F_.wvu.Rows" localSheetId="3" hidden="1">SCF!$78:$65544,SCF!$60:$61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D41" i="2"/>
  <c r="D43" i="2" s="1"/>
  <c r="F43" i="2"/>
  <c r="D23" i="3" l="1"/>
  <c r="D24" i="3"/>
  <c r="U54" i="5" l="1"/>
  <c r="S42" i="5"/>
  <c r="S40" i="5"/>
  <c r="W40" i="5" s="1"/>
  <c r="E56" i="4" l="1"/>
  <c r="C56" i="4"/>
  <c r="E39" i="4"/>
  <c r="C39" i="4"/>
  <c r="G17" i="5" l="1"/>
  <c r="F39" i="2" l="1"/>
  <c r="F44" i="2" s="1"/>
  <c r="S12" i="5" l="1"/>
  <c r="W12" i="5" s="1"/>
  <c r="S13" i="5"/>
  <c r="W13" i="5" s="1"/>
  <c r="S14" i="5"/>
  <c r="W14" i="5" s="1"/>
  <c r="D39" i="2" l="1"/>
  <c r="Q56" i="5" l="1"/>
  <c r="S31" i="5" l="1"/>
  <c r="S30" i="5"/>
  <c r="W30" i="5" s="1"/>
  <c r="S29" i="5"/>
  <c r="W29" i="5" s="1"/>
  <c r="S26" i="5"/>
  <c r="W26" i="5" s="1"/>
  <c r="S25" i="5"/>
  <c r="W25" i="5" s="1"/>
  <c r="S24" i="5"/>
  <c r="W24" i="5" s="1"/>
  <c r="S23" i="5"/>
  <c r="W23" i="5" s="1"/>
  <c r="S22" i="5"/>
  <c r="W22" i="5" s="1"/>
  <c r="E18" i="4"/>
  <c r="F62" i="3" l="1"/>
  <c r="B58" i="5" l="1"/>
  <c r="F34" i="5" l="1"/>
  <c r="S16" i="5"/>
  <c r="S57" i="5"/>
  <c r="W57" i="5" s="1"/>
  <c r="E58" i="5"/>
  <c r="T41" i="5"/>
  <c r="U41" i="5"/>
  <c r="V41" i="5"/>
  <c r="R41" i="5"/>
  <c r="Q41" i="5"/>
  <c r="W16" i="5" l="1"/>
  <c r="D19" i="2"/>
  <c r="F50" i="3" l="1"/>
  <c r="F35" i="3"/>
  <c r="F39" i="3" s="1"/>
  <c r="F25" i="3"/>
  <c r="F18" i="3"/>
  <c r="F64" i="3" l="1"/>
  <c r="F66" i="3" s="1"/>
  <c r="F27" i="3"/>
  <c r="A64" i="4" l="1"/>
  <c r="A61" i="5" l="1"/>
  <c r="Q21" i="5" l="1"/>
  <c r="S50" i="5" l="1"/>
  <c r="S49" i="5"/>
  <c r="S48" i="5"/>
  <c r="S43" i="5"/>
  <c r="W43" i="5" s="1"/>
  <c r="S41" i="5" l="1"/>
  <c r="W42" i="5"/>
  <c r="W41" i="5" s="1"/>
  <c r="D44" i="2" l="1"/>
  <c r="S38" i="5"/>
  <c r="U45" i="5"/>
  <c r="W49" i="5"/>
  <c r="W50" i="5"/>
  <c r="S54" i="5"/>
  <c r="W54" i="5" s="1"/>
  <c r="S53" i="5"/>
  <c r="W53" i="5" s="1"/>
  <c r="W56" i="5"/>
  <c r="U52" i="5"/>
  <c r="Q45" i="5"/>
  <c r="Q52" i="5"/>
  <c r="Q58" i="5" s="1"/>
  <c r="M52" i="5"/>
  <c r="K52" i="5"/>
  <c r="I52" i="5"/>
  <c r="G41" i="5"/>
  <c r="G58" i="5" s="1"/>
  <c r="U21" i="5"/>
  <c r="E58" i="4"/>
  <c r="I28" i="5"/>
  <c r="K28" i="5"/>
  <c r="S55" i="5"/>
  <c r="S19" i="5"/>
  <c r="W19" i="5" s="1"/>
  <c r="Q17" i="5"/>
  <c r="W48" i="5"/>
  <c r="D34" i="5"/>
  <c r="L52" i="5"/>
  <c r="N52" i="5"/>
  <c r="R52" i="5"/>
  <c r="R58" i="5" s="1"/>
  <c r="T52" i="5"/>
  <c r="V52" i="5"/>
  <c r="V58" i="5" s="1"/>
  <c r="H41" i="5"/>
  <c r="I41" i="5"/>
  <c r="J41" i="5"/>
  <c r="K41" i="5"/>
  <c r="L41" i="5"/>
  <c r="M41" i="5"/>
  <c r="N41" i="5"/>
  <c r="D50" i="3"/>
  <c r="E17" i="5"/>
  <c r="E34" i="5" s="1"/>
  <c r="C17" i="5"/>
  <c r="C34" i="5" s="1"/>
  <c r="C58" i="5" s="1"/>
  <c r="R17" i="5"/>
  <c r="T17" i="5"/>
  <c r="U17" i="5"/>
  <c r="V17" i="5"/>
  <c r="H17" i="5"/>
  <c r="H34" i="5" s="1"/>
  <c r="I17" i="5"/>
  <c r="J17" i="5"/>
  <c r="J34" i="5" s="1"/>
  <c r="K17" i="5"/>
  <c r="L17" i="5"/>
  <c r="M17" i="5"/>
  <c r="N17" i="5"/>
  <c r="N34" i="5" s="1"/>
  <c r="G34" i="5"/>
  <c r="R21" i="5"/>
  <c r="V21" i="5"/>
  <c r="Q28" i="5"/>
  <c r="U28" i="5"/>
  <c r="L28" i="5"/>
  <c r="M28" i="5"/>
  <c r="M34" i="5" s="1"/>
  <c r="D62" i="3"/>
  <c r="D25" i="3"/>
  <c r="D18" i="3"/>
  <c r="S46" i="5"/>
  <c r="W46" i="5" s="1"/>
  <c r="S47" i="5"/>
  <c r="W47" i="5" s="1"/>
  <c r="F23" i="2"/>
  <c r="F19" i="2"/>
  <c r="B34" i="5"/>
  <c r="B10" i="5"/>
  <c r="B62" i="4"/>
  <c r="C18" i="4"/>
  <c r="D23" i="2"/>
  <c r="D28" i="2" s="1"/>
  <c r="D35" i="3"/>
  <c r="D39" i="3" s="1"/>
  <c r="Q34" i="5" l="1"/>
  <c r="F28" i="2"/>
  <c r="F33" i="2" s="1"/>
  <c r="F46" i="2" s="1"/>
  <c r="K34" i="5"/>
  <c r="I34" i="5"/>
  <c r="U58" i="5"/>
  <c r="M58" i="5"/>
  <c r="I58" i="5"/>
  <c r="U34" i="5"/>
  <c r="L34" i="5"/>
  <c r="K58" i="5"/>
  <c r="R34" i="5"/>
  <c r="S21" i="5"/>
  <c r="D33" i="2"/>
  <c r="D46" i="2" s="1"/>
  <c r="W38" i="5"/>
  <c r="V34" i="5"/>
  <c r="S52" i="5"/>
  <c r="W52" i="5"/>
  <c r="S45" i="5"/>
  <c r="W45" i="5" s="1"/>
  <c r="D64" i="3"/>
  <c r="D66" i="3" s="1"/>
  <c r="E62" i="4"/>
  <c r="S28" i="5"/>
  <c r="W28" i="5"/>
  <c r="D27" i="3"/>
  <c r="C58" i="4"/>
  <c r="W21" i="5"/>
  <c r="S17" i="5"/>
  <c r="S58" i="5" l="1"/>
  <c r="W58" i="5"/>
  <c r="S34" i="5"/>
  <c r="C62" i="4"/>
  <c r="W17" i="5"/>
  <c r="W34" i="5" s="1"/>
</calcChain>
</file>

<file path=xl/sharedStrings.xml><?xml version="1.0" encoding="utf-8"?>
<sst xmlns="http://schemas.openxmlformats.org/spreadsheetml/2006/main" count="291" uniqueCount="212">
  <si>
    <t>BGN'000</t>
  </si>
  <si>
    <t>Други постъпления/(плащания), нетно</t>
  </si>
  <si>
    <t>Печалба/(Загуба) от придобиване и освобождаване на и от дъщерни дружества</t>
  </si>
  <si>
    <t>14,15</t>
  </si>
  <si>
    <t>BGN</t>
  </si>
  <si>
    <t>-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</si>
  <si>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</si>
  <si>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</si>
  <si>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</si>
  <si>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</si>
  <si>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</si>
  <si>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>Bisera Łazarowa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</si>
  <si>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</si>
  <si>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</si>
  <si>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</si>
  <si>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</si>
  <si>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</si>
  <si>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</si>
  <si>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</si>
  <si>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Sporządził sprawozdanie: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</si>
  <si>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</si>
  <si>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</si>
  <si>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</si>
  <si>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</si>
  <si>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</si>
  <si>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</si>
  <si>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</si>
  <si>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Wencysław Stoew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</si>
  <si>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</si>
  <si>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</si>
  <si>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</si>
  <si>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</si>
  <si>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</si>
  <si>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</si>
  <si>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Audytorzy: </t>
  </si>
  <si>
    <t xml:space="preserve">Baker Tilly Klitоu and Partners </t>
  </si>
  <si>
    <t>SKONSOLIDOWANE SPRAWOZDANIE Z SYTUACJI FINANSOWEJ</t>
  </si>
  <si>
    <t>za okres sześciu miesięcy kończący się 30 czerwca 2022 r.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</si>
  <si>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</si>
  <si>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</si>
  <si>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</si>
  <si>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</si>
  <si>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</si>
  <si>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</si>
  <si>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</si>
  <si>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</si>
  <si>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</si>
  <si>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</si>
  <si>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</si>
  <si>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</si>
  <si>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</si>
  <si>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</si>
  <si>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>Zysk z nabycia i zbycia spółek zależnych</t>
  </si>
  <si>
    <t>Zysk przed opodatkowaniem zysku</t>
  </si>
  <si>
    <t>Koszt podatku dochodowego</t>
  </si>
  <si>
    <t>Zysk netto okresu</t>
  </si>
  <si>
    <t>Inne składniki całkowitych dochodów:</t>
  </si>
  <si>
    <t xml:space="preserve">Składniki, które nie zostaną przekształcone w składzie zysku lub strat: </t>
  </si>
  <si>
    <t>Kolejne przeszacowania rzeczowych aktywów trwałych</t>
  </si>
  <si>
    <t xml:space="preserve">Zmiana netto wartości godziwej innych długoterminowych inwestycji </t>
  </si>
  <si>
    <t xml:space="preserve">Składniki, które moą być poddane ponownej klasyfikacji w zakresie zysków lub strat: </t>
  </si>
  <si>
    <t>Różnice kursowe z przeliczania działalności zagranicznej</t>
  </si>
  <si>
    <t>Udział w pozostałych całkowitych dochodach jednostek stowarzyszonych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</si>
  <si>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</si>
  <si>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</si>
  <si>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</si>
  <si>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</si>
  <si>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</si>
  <si>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</si>
  <si>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Podstawowy zysk netto na akcję</t>
  </si>
  <si>
    <t>Noty na stronach od 5 do 147 stanowią integralną część skonsolidowanego sprawozdania finansowego.</t>
  </si>
  <si>
    <t>Dyrektor ds. finansowych:</t>
  </si>
  <si>
    <t>Aplikacje</t>
  </si>
  <si>
    <t>1 stycznia - 30 czerwca 2022</t>
  </si>
  <si>
    <t>1 stycznia - 30 czerwca 2021</t>
  </si>
  <si>
    <t xml:space="preserve">SKONSOLIDOWANE SPRAWOZDANIE Z SYTUACJI 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</si>
  <si>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</si>
  <si>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</si>
  <si>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</si>
  <si>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</si>
  <si>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</si>
  <si>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</si>
  <si>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</si>
  <si>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</si>
  <si>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</si>
  <si>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</si>
  <si>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</si>
  <si>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</si>
  <si>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</si>
  <si>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</si>
  <si>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</si>
  <si>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</si>
  <si>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</si>
  <si>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</si>
  <si>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</si>
  <si>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</si>
  <si>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</si>
  <si>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</si>
  <si>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Inne składniki kapitałowe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</si>
  <si>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</si>
  <si>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</si>
  <si>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</si>
  <si>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</si>
  <si>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</si>
  <si>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</si>
  <si>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</si>
  <si>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</si>
  <si>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</si>
  <si>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</si>
  <si>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</si>
  <si>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</si>
  <si>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</si>
  <si>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</si>
  <si>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</si>
  <si>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</si>
  <si>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</si>
  <si>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</si>
  <si>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</si>
  <si>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</si>
  <si>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</si>
  <si>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</si>
  <si>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</si>
  <si>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</si>
  <si>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30 czerwca 2022              BGN'000</t>
  </si>
  <si>
    <t>31 grudnia 2021               BGN'000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</si>
  <si>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</si>
  <si>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</si>
  <si>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</si>
  <si>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</si>
  <si>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</si>
  <si>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</si>
  <si>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</si>
  <si>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</si>
  <si>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</si>
  <si>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</si>
  <si>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</si>
  <si>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>Zwrot podatku dochodowego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</si>
  <si>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</si>
  <si>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</si>
  <si>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</si>
  <si>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Wpływy ze sprzedaży nieruchomości inwestycyjnych</t>
  </si>
  <si>
    <t>Zakup nieruchomości inwestycyjnych</t>
  </si>
  <si>
    <t>Zakupy inwestycji kapitałowych</t>
  </si>
  <si>
    <t>Wpływy ze sprzedaży inwestycji kapitałowych</t>
  </si>
  <si>
    <t>Dochód z dywidend od inwestycji kapitałowych</t>
  </si>
  <si>
    <t>Wpływy z uwolnienia spółek zależnych pomniejszone o przekazane środki pieniężne</t>
  </si>
  <si>
    <t>Zakupy inwestycji w spółki stowarzyszone i wspólne przedsięwzięcia</t>
  </si>
  <si>
    <t>Wpływy ze sprzedaży inwestycji w jednostkach stowarzyszonych i wspólnych przedsięwzięciach</t>
  </si>
  <si>
    <t>Wpływy/(płatności) z transakcji udziałowców niesprawujących kontroli, netto</t>
  </si>
  <si>
    <t>Pożyczki udzielone przedsiębiorstwom powiązanym</t>
  </si>
  <si>
    <t>Zwrócone pożyczki udzielone przedsiębiorstwom powiązanym</t>
  </si>
  <si>
    <t>Pożyczki udzielone innym przedsiębiorstwom</t>
  </si>
  <si>
    <t>Zwrócone pożyczki dla innych firm</t>
  </si>
  <si>
    <t>Otrzymane odsetki od pożyczek i depozytów</t>
  </si>
  <si>
    <t>Wpływy z opłat poręczeniowych</t>
  </si>
  <si>
    <t>Przepływy pieniężne netto wykorzystane w działalności inwestycyjnej</t>
  </si>
  <si>
    <t>Przepływy środków pieniężnych z działalności finansowej</t>
  </si>
  <si>
    <t>Wpływy z krótkoterminowych kredytów bankowych (w tym wzrost kredytów w rachunku bieżącym)</t>
  </si>
  <si>
    <t>Spłata krótkoterminowych kredytów bankowych (w tym redukcja kredytów w rachunku bieżącym)</t>
  </si>
  <si>
    <t xml:space="preserve">Wpływy z tytułu długoterminowych kreditów bankowych </t>
  </si>
  <si>
    <t>Spłata długoterminowych kredytów bankowych</t>
  </si>
  <si>
    <t>Pożyczki otrzymane od podmiotów powiązanych</t>
  </si>
  <si>
    <t>Pożyczki otrzymane od innych przedsiębiorstw</t>
  </si>
  <si>
    <t>Wpływy kwot przez faktoring</t>
  </si>
  <si>
    <t>Odsetki zapłacone i opłaty faktoringowe</t>
  </si>
  <si>
    <t xml:space="preserve">Netto (zmniejszenie) / powiększenie środków pieniężnych i ich ekwiwalentów  </t>
  </si>
  <si>
    <t>Środki pieniężne i ich ekwiwalenty w dniu 1 stycznia</t>
  </si>
  <si>
    <t>Środki pieniężne i ich ekwiwalenty na dzień 30 czerwca</t>
  </si>
  <si>
    <t xml:space="preserve">                                    dr hab. Ognian Donew </t>
  </si>
  <si>
    <t xml:space="preserve">Odsetki i opłaty zapłacone z tytułu kredytów przeznaczonych na inwestycje </t>
  </si>
  <si>
    <t>Płatności leasingowe</t>
  </si>
  <si>
    <t>Skup własnych akcji</t>
  </si>
  <si>
    <t xml:space="preserve">Dywidendy spłacone </t>
  </si>
  <si>
    <t>Otrzymane dotacje rządowe</t>
  </si>
  <si>
    <t>Wpływy/(wpłaty) związane z innymi składnikami kapitału (warrantami), netto</t>
  </si>
  <si>
    <t>Środki pieniężne netto wykorzystane w działalności finansowej</t>
  </si>
  <si>
    <t xml:space="preserve">SKONSOLIDOWANE ZESTAWIENIE ZMIAN W KAPITAŁU </t>
  </si>
  <si>
    <t>Stan na dzień 1 stycznia 2021 roku</t>
  </si>
  <si>
    <t>Zmiany w kapitale własnym na 2021 rok</t>
  </si>
  <si>
    <t>Efekt odkupionych akcji</t>
  </si>
  <si>
    <t>* nabycie odkupionych akcji własnych</t>
  </si>
  <si>
    <t>* sprzedaż odkupionych akcji własnych</t>
  </si>
  <si>
    <t xml:space="preserve">Podział zysku na:                     </t>
  </si>
  <si>
    <t>* rezerwy prawne</t>
  </si>
  <si>
    <t xml:space="preserve">* dywidendy </t>
  </si>
  <si>
    <t>Efekty restrukturyzacji</t>
  </si>
  <si>
    <t>Skutki wywierane przez udziały niekontrolujące w:</t>
  </si>
  <si>
    <t xml:space="preserve">* nabycie / (pozbywanie się) spółek zależnych </t>
  </si>
  <si>
    <t>* podział dywidend</t>
  </si>
  <si>
    <t>* emisja kapitału w spółkach zależnych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</si>
  <si>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</si>
  <si>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</si>
  <si>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</si>
  <si>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</si>
  <si>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inne składniki całkowitego dochodu, netto od podatków</t>
  </si>
  <si>
    <t xml:space="preserve">Przeliczenie do zysku zatrzymanego </t>
  </si>
  <si>
    <t>Saldo na 30 czerwca 2021 r.</t>
  </si>
  <si>
    <t>Saldo na 1 stycznia 2022 r.</t>
  </si>
  <si>
    <t>Zmiany w kapitale własnym na 2022 rok</t>
  </si>
  <si>
    <t>Skutki praw sprzedanych na podstawie wydanych warrantów</t>
  </si>
  <si>
    <t>Saldo na dzień 30 czerwca 2022 r.</t>
  </si>
  <si>
    <t>W odniesieniu do właścicieli kapitału własnego jednostki dominującej</t>
  </si>
  <si>
    <t>Główny kapitał zakładowy</t>
  </si>
  <si>
    <t>Odkupione akcje własne</t>
  </si>
  <si>
    <t>Rezerwy prawne</t>
  </si>
  <si>
    <t>Kapitał z aktualizacji wyceny - rzeczowe aktywa trwałe</t>
  </si>
  <si>
    <t>Rezerwa z przeliczenia w walucie prezentacji operacji zagranicznych</t>
  </si>
  <si>
    <t>Rezerwa z przeliczeń jednostek zagranicznych w walucie prezentacji</t>
  </si>
  <si>
    <t>Inne inwestycje kapitałowe (rezerwa na wyemitowane warranty)</t>
  </si>
  <si>
    <t xml:space="preserve">Zyski zatrzymane </t>
  </si>
  <si>
    <t>Całkowity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</si>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</sst>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2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OpalB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0" fontId="69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0" fillId="0" borderId="0"/>
    <xf numFmtId="9" fontId="18" fillId="0" borderId="0" applyFont="0" applyFill="0" applyBorder="0" applyAlignment="0" applyProtection="0"/>
    <xf numFmtId="0" fontId="70" fillId="0" borderId="0"/>
    <xf numFmtId="0" fontId="71" fillId="0" borderId="0"/>
    <xf numFmtId="164" fontId="10" fillId="0" borderId="0" applyFont="0" applyFill="0" applyBorder="0" applyAlignment="0" applyProtection="0"/>
    <xf numFmtId="0" fontId="10" fillId="0" borderId="0"/>
    <xf numFmtId="0" fontId="72" fillId="0" borderId="0"/>
    <xf numFmtId="9" fontId="10" fillId="0" borderId="0" applyFont="0" applyFill="0" applyBorder="0" applyAlignment="0" applyProtection="0"/>
    <xf numFmtId="0" fontId="10" fillId="0" borderId="0"/>
    <xf numFmtId="0" fontId="71" fillId="0" borderId="0"/>
    <xf numFmtId="0" fontId="5" fillId="0" borderId="0"/>
    <xf numFmtId="0" fontId="73" fillId="0" borderId="0"/>
    <xf numFmtId="0" fontId="4" fillId="0" borderId="0"/>
    <xf numFmtId="0" fontId="10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/>
    <xf numFmtId="9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2" fillId="0" borderId="0"/>
    <xf numFmtId="0" fontId="10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9" fillId="5" borderId="9" applyNumberFormat="0" applyAlignment="0" applyProtection="0"/>
    <xf numFmtId="0" fontId="90" fillId="6" borderId="10" applyNumberFormat="0" applyAlignment="0" applyProtection="0"/>
    <xf numFmtId="0" fontId="91" fillId="6" borderId="9" applyNumberFormat="0" applyAlignment="0" applyProtection="0"/>
    <xf numFmtId="0" fontId="92" fillId="0" borderId="11" applyNumberFormat="0" applyFill="0" applyAlignment="0" applyProtection="0"/>
    <xf numFmtId="0" fontId="93" fillId="7" borderId="1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8" fillId="0" borderId="0"/>
    <xf numFmtId="164" fontId="18" fillId="0" borderId="0" applyFont="0" applyFill="0" applyBorder="0" applyAlignment="0" applyProtection="0"/>
    <xf numFmtId="0" fontId="2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5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1" fillId="0" borderId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7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8" fillId="0" borderId="0"/>
    <xf numFmtId="0" fontId="70" fillId="0" borderId="0"/>
    <xf numFmtId="9" fontId="18" fillId="0" borderId="0" applyFont="0" applyFill="0" applyBorder="0" applyAlignment="0" applyProtection="0"/>
    <xf numFmtId="43" fontId="7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0" fillId="0" borderId="0"/>
    <xf numFmtId="0" fontId="10" fillId="0" borderId="0"/>
    <xf numFmtId="9" fontId="72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71" fillId="0" borderId="0"/>
    <xf numFmtId="164" fontId="10" fillId="0" borderId="0" applyFont="0" applyFill="0" applyBorder="0" applyAlignment="0" applyProtection="0"/>
    <xf numFmtId="0" fontId="72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1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70" fontId="10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164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103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70" fillId="0" borderId="0"/>
    <xf numFmtId="0" fontId="10" fillId="0" borderId="0"/>
    <xf numFmtId="0" fontId="2" fillId="0" borderId="0"/>
    <xf numFmtId="0" fontId="103" fillId="0" borderId="0"/>
    <xf numFmtId="0" fontId="101" fillId="0" borderId="0"/>
    <xf numFmtId="0" fontId="71" fillId="0" borderId="0"/>
    <xf numFmtId="0" fontId="104" fillId="0" borderId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/>
    <xf numFmtId="0" fontId="10" fillId="0" borderId="0"/>
    <xf numFmtId="9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0" borderId="0"/>
    <xf numFmtId="0" fontId="71" fillId="0" borderId="0"/>
    <xf numFmtId="43" fontId="18" fillId="0" borderId="0" applyFont="0" applyFill="0" applyBorder="0" applyAlignment="0" applyProtection="0"/>
    <xf numFmtId="0" fontId="2" fillId="0" borderId="15" applyFont="0" applyFill="0" applyAlignment="0" applyProtection="0"/>
    <xf numFmtId="0" fontId="72" fillId="0" borderId="0"/>
    <xf numFmtId="164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164" fontId="7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/>
    <xf numFmtId="164" fontId="101" fillId="0" borderId="0" applyFont="0" applyFill="0" applyBorder="0" applyAlignment="0" applyProtection="0"/>
    <xf numFmtId="0" fontId="76" fillId="0" borderId="0"/>
    <xf numFmtId="9" fontId="70" fillId="0" borderId="0" applyFont="0" applyFill="0" applyBorder="0" applyAlignment="0" applyProtection="0"/>
    <xf numFmtId="174" fontId="99" fillId="33" borderId="16" applyFill="0" applyBorder="0">
      <alignment horizontal="center" vertical="center" wrapText="1"/>
      <protection locked="0"/>
    </xf>
    <xf numFmtId="0" fontId="101" fillId="0" borderId="0"/>
    <xf numFmtId="43" fontId="75" fillId="0" borderId="0" applyFont="0" applyFill="0" applyBorder="0" applyAlignment="0" applyProtection="0"/>
    <xf numFmtId="0" fontId="101" fillId="0" borderId="0"/>
    <xf numFmtId="0" fontId="8" fillId="0" borderId="0"/>
    <xf numFmtId="0" fontId="2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101" fillId="0" borderId="0"/>
    <xf numFmtId="0" fontId="101" fillId="0" borderId="0"/>
    <xf numFmtId="0" fontId="71" fillId="0" borderId="0"/>
    <xf numFmtId="164" fontId="7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71" fillId="0" borderId="0"/>
    <xf numFmtId="0" fontId="71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64" fontId="71" fillId="0" borderId="0" applyFont="0" applyFill="0" applyBorder="0" applyAlignment="0" applyProtection="0"/>
    <xf numFmtId="0" fontId="1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164" fontId="101" fillId="0" borderId="0" applyFont="0" applyFill="0" applyBorder="0" applyAlignment="0" applyProtection="0"/>
    <xf numFmtId="0" fontId="101" fillId="0" borderId="0"/>
    <xf numFmtId="0" fontId="71" fillId="0" borderId="0"/>
    <xf numFmtId="0" fontId="2" fillId="0" borderId="0"/>
    <xf numFmtId="164" fontId="10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101" fillId="0" borderId="0"/>
    <xf numFmtId="0" fontId="2" fillId="0" borderId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5" fillId="0" borderId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2" fillId="0" borderId="0" applyFont="0" applyFill="0" applyBorder="0" applyAlignment="0" applyProtection="0"/>
    <xf numFmtId="176" fontId="10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0" fillId="0" borderId="0"/>
    <xf numFmtId="43" fontId="10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2" fillId="0" borderId="0"/>
    <xf numFmtId="9" fontId="18" fillId="0" borderId="0" applyFont="0" applyFill="0" applyBorder="0" applyAlignment="0" applyProtection="0"/>
    <xf numFmtId="0" fontId="72" fillId="0" borderId="0"/>
    <xf numFmtId="0" fontId="71" fillId="0" borderId="0"/>
    <xf numFmtId="43" fontId="72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9" applyNumberFormat="0" applyAlignment="0" applyProtection="0"/>
    <xf numFmtId="0" fontId="90" fillId="6" borderId="10" applyNumberFormat="0" applyAlignment="0" applyProtection="0"/>
    <xf numFmtId="0" fontId="91" fillId="6" borderId="9" applyNumberFormat="0" applyAlignment="0" applyProtection="0"/>
    <xf numFmtId="0" fontId="92" fillId="0" borderId="11" applyNumberFormat="0" applyFill="0" applyAlignment="0" applyProtection="0"/>
    <xf numFmtId="0" fontId="93" fillId="7" borderId="12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9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97" fillId="32" borderId="0" applyNumberFormat="0" applyBorder="0" applyAlignment="0" applyProtection="0"/>
    <xf numFmtId="164" fontId="71" fillId="0" borderId="0" applyFont="0" applyFill="0" applyBorder="0" applyAlignment="0" applyProtection="0"/>
    <xf numFmtId="0" fontId="2" fillId="0" borderId="0"/>
    <xf numFmtId="9" fontId="7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1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5" fillId="0" borderId="0"/>
    <xf numFmtId="43" fontId="75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3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10" fillId="0" borderId="0"/>
    <xf numFmtId="0" fontId="2" fillId="0" borderId="0"/>
    <xf numFmtId="0" fontId="103" fillId="0" borderId="0"/>
    <xf numFmtId="0" fontId="10" fillId="0" borderId="0"/>
    <xf numFmtId="0" fontId="101" fillId="0" borderId="0"/>
    <xf numFmtId="0" fontId="71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97" fillId="12" borderId="0" applyNumberFormat="0" applyBorder="0" applyAlignment="0" applyProtection="0"/>
    <xf numFmtId="0" fontId="97" fillId="16" borderId="0" applyNumberFormat="0" applyBorder="0" applyAlignment="0" applyProtection="0"/>
    <xf numFmtId="0" fontId="97" fillId="20" borderId="0" applyNumberFormat="0" applyBorder="0" applyAlignment="0" applyProtection="0"/>
    <xf numFmtId="0" fontId="97" fillId="24" borderId="0" applyNumberFormat="0" applyBorder="0" applyAlignment="0" applyProtection="0"/>
    <xf numFmtId="0" fontId="97" fillId="28" borderId="0" applyNumberFormat="0" applyBorder="0" applyAlignment="0" applyProtection="0"/>
    <xf numFmtId="0" fontId="97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08" fillId="0" borderId="0" applyNumberFormat="0" applyFill="0" applyBorder="0" applyAlignment="0" applyProtection="0"/>
    <xf numFmtId="0" fontId="2" fillId="0" borderId="0"/>
    <xf numFmtId="0" fontId="2" fillId="0" borderId="0"/>
    <xf numFmtId="9" fontId="71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0" fillId="0" borderId="0"/>
    <xf numFmtId="0" fontId="74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9" fillId="0" borderId="0"/>
    <xf numFmtId="43" fontId="77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1" fillId="0" borderId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4" fillId="3" borderId="0" applyNumberFormat="0" applyBorder="0" applyAlignment="0" applyProtection="0"/>
    <xf numFmtId="0" fontId="115" fillId="4" borderId="0" applyNumberFormat="0" applyBorder="0" applyAlignment="0" applyProtection="0"/>
    <xf numFmtId="0" fontId="116" fillId="5" borderId="9" applyNumberFormat="0" applyAlignment="0" applyProtection="0"/>
    <xf numFmtId="0" fontId="117" fillId="6" borderId="10" applyNumberFormat="0" applyAlignment="0" applyProtection="0"/>
    <xf numFmtId="0" fontId="118" fillId="6" borderId="9" applyNumberFormat="0" applyAlignment="0" applyProtection="0"/>
    <xf numFmtId="0" fontId="119" fillId="0" borderId="11" applyNumberFormat="0" applyFill="0" applyAlignment="0" applyProtection="0"/>
    <xf numFmtId="0" fontId="120" fillId="7" borderId="12" applyNumberFormat="0" applyAlignment="0" applyProtection="0"/>
    <xf numFmtId="0" fontId="121" fillId="0" borderId="0" applyNumberFormat="0" applyFill="0" applyBorder="0" applyAlignment="0" applyProtection="0"/>
    <xf numFmtId="0" fontId="71" fillId="8" borderId="13" applyNumberFormat="0" applyFont="0" applyAlignment="0" applyProtection="0"/>
    <xf numFmtId="0" fontId="122" fillId="0" borderId="0" applyNumberFormat="0" applyFill="0" applyBorder="0" applyAlignment="0" applyProtection="0"/>
    <xf numFmtId="0" fontId="123" fillId="0" borderId="14" applyNumberFormat="0" applyFill="0" applyAlignment="0" applyProtection="0"/>
    <xf numFmtId="0" fontId="124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124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124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124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124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24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" fillId="0" borderId="15" applyFont="0" applyFill="0" applyAlignment="0" applyProtection="0"/>
    <xf numFmtId="0" fontId="71" fillId="0" borderId="0"/>
    <xf numFmtId="0" fontId="18" fillId="0" borderId="0"/>
    <xf numFmtId="0" fontId="101" fillId="0" borderId="0"/>
    <xf numFmtId="43" fontId="10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1" fillId="0" borderId="0" applyFont="0" applyFill="0" applyBorder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1" fillId="0" borderId="0"/>
    <xf numFmtId="164" fontId="10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1" fillId="0" borderId="0" applyFont="0" applyFill="0" applyBorder="0" applyAlignment="0" applyProtection="0"/>
    <xf numFmtId="164" fontId="7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15" applyFont="0" applyFill="0" applyAlignment="0" applyProtection="0"/>
  </cellStyleXfs>
  <cellXfs count="390">
    <xf numFmtId="0" fontId="0" fillId="0" borderId="0" xfId="0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165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13" fillId="0" borderId="0" xfId="11" applyNumberFormat="1" applyFont="1" applyFill="1" applyBorder="1"/>
    <xf numFmtId="0" fontId="18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65" fontId="16" fillId="0" borderId="0" xfId="11" applyNumberFormat="1" applyFont="1" applyFill="1" applyBorder="1" applyAlignment="1"/>
    <xf numFmtId="165" fontId="20" fillId="0" borderId="0" xfId="0" applyNumberFormat="1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/>
    </xf>
    <xf numFmtId="0" fontId="15" fillId="0" borderId="0" xfId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27" fillId="0" borderId="0" xfId="0" applyFont="1" applyFill="1" applyBorder="1"/>
    <xf numFmtId="0" fontId="0" fillId="0" borderId="0" xfId="0" applyFill="1"/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1" fillId="0" borderId="0" xfId="0" applyFont="1" applyFill="1" applyBorder="1"/>
    <xf numFmtId="165" fontId="28" fillId="0" borderId="2" xfId="7" applyNumberFormat="1" applyFont="1" applyFill="1" applyBorder="1" applyAlignment="1">
      <alignment horizontal="right" vertical="center"/>
    </xf>
    <xf numFmtId="165" fontId="28" fillId="0" borderId="0" xfId="7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right"/>
    </xf>
    <xf numFmtId="165" fontId="28" fillId="0" borderId="3" xfId="7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wrapText="1"/>
    </xf>
    <xf numFmtId="165" fontId="28" fillId="0" borderId="2" xfId="7" applyNumberFormat="1" applyFont="1" applyFill="1" applyBorder="1" applyAlignment="1">
      <alignment vertical="center"/>
    </xf>
    <xf numFmtId="165" fontId="28" fillId="0" borderId="0" xfId="7" applyNumberFormat="1" applyFont="1" applyFill="1" applyBorder="1" applyAlignment="1">
      <alignment vertical="center"/>
    </xf>
    <xf numFmtId="165" fontId="28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4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right"/>
    </xf>
    <xf numFmtId="0" fontId="19" fillId="0" borderId="0" xfId="8" applyFont="1" applyFill="1" applyAlignment="1">
      <alignment vertical="center"/>
    </xf>
    <xf numFmtId="0" fontId="19" fillId="0" borderId="0" xfId="2" applyFont="1" applyFill="1" applyBorder="1" applyAlignment="1">
      <alignment vertical="center"/>
    </xf>
    <xf numFmtId="49" fontId="41" fillId="0" borderId="0" xfId="3" applyNumberFormat="1" applyFont="1" applyFill="1" applyBorder="1" applyAlignment="1">
      <alignment horizontal="right" vertical="center" wrapText="1"/>
    </xf>
    <xf numFmtId="0" fontId="19" fillId="0" borderId="0" xfId="2" applyFont="1" applyFill="1"/>
    <xf numFmtId="15" fontId="42" fillId="0" borderId="0" xfId="1" applyNumberFormat="1" applyFont="1" applyFill="1" applyBorder="1" applyAlignment="1">
      <alignment horizontal="center" vertical="center" wrapText="1"/>
    </xf>
    <xf numFmtId="165" fontId="41" fillId="0" borderId="0" xfId="3" applyNumberFormat="1" applyFont="1" applyFill="1" applyBorder="1" applyAlignment="1">
      <alignment horizontal="right" vertical="center" wrapText="1"/>
    </xf>
    <xf numFmtId="0" fontId="43" fillId="0" borderId="0" xfId="2" applyFont="1" applyFill="1" applyBorder="1" applyAlignment="1">
      <alignment horizontal="center"/>
    </xf>
    <xf numFmtId="165" fontId="19" fillId="0" borderId="0" xfId="2" applyNumberFormat="1" applyFont="1" applyFill="1"/>
    <xf numFmtId="0" fontId="17" fillId="0" borderId="0" xfId="2" applyFont="1" applyFill="1"/>
    <xf numFmtId="165" fontId="17" fillId="0" borderId="2" xfId="5" applyNumberFormat="1" applyFont="1" applyFill="1" applyBorder="1" applyAlignment="1">
      <alignment horizontal="right"/>
    </xf>
    <xf numFmtId="165" fontId="17" fillId="0" borderId="1" xfId="5" applyNumberFormat="1" applyFont="1" applyFill="1" applyBorder="1" applyAlignment="1">
      <alignment horizontal="right"/>
    </xf>
    <xf numFmtId="165" fontId="17" fillId="0" borderId="4" xfId="5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center"/>
    </xf>
    <xf numFmtId="0" fontId="43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44" fillId="0" borderId="0" xfId="1" applyFont="1" applyFill="1" applyBorder="1" applyAlignment="1">
      <alignment horizontal="left" vertical="center"/>
    </xf>
    <xf numFmtId="0" fontId="44" fillId="0" borderId="0" xfId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vertical="center"/>
    </xf>
    <xf numFmtId="0" fontId="46" fillId="0" borderId="0" xfId="2" applyFont="1" applyFill="1"/>
    <xf numFmtId="0" fontId="19" fillId="0" borderId="0" xfId="3" applyNumberFormat="1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vertical="top"/>
      <protection locked="0"/>
    </xf>
    <xf numFmtId="0" fontId="25" fillId="0" borderId="0" xfId="3" applyNumberFormat="1" applyFont="1" applyFill="1" applyBorder="1" applyAlignment="1" applyProtection="1">
      <alignment vertical="top"/>
      <protection locked="0"/>
    </xf>
    <xf numFmtId="0" fontId="12" fillId="0" borderId="0" xfId="3" applyNumberFormat="1" applyFont="1" applyFill="1" applyBorder="1" applyAlignment="1" applyProtection="1">
      <alignment vertical="center"/>
    </xf>
    <xf numFmtId="165" fontId="19" fillId="0" borderId="0" xfId="5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5" fontId="12" fillId="0" borderId="0" xfId="3" applyNumberFormat="1" applyFont="1" applyFill="1" applyBorder="1" applyAlignment="1" applyProtection="1">
      <alignment vertical="center"/>
    </xf>
    <xf numFmtId="0" fontId="18" fillId="0" borderId="0" xfId="0" applyFont="1" applyFill="1"/>
    <xf numFmtId="165" fontId="51" fillId="0" borderId="0" xfId="0" applyNumberFormat="1" applyFont="1" applyFill="1"/>
    <xf numFmtId="165" fontId="52" fillId="0" borderId="0" xfId="5" applyNumberFormat="1" applyFont="1" applyFill="1" applyBorder="1" applyAlignment="1">
      <alignment horizontal="right"/>
    </xf>
    <xf numFmtId="0" fontId="10" fillId="0" borderId="0" xfId="0" applyFont="1" applyFill="1"/>
    <xf numFmtId="0" fontId="53" fillId="0" borderId="0" xfId="0" applyFont="1" applyFill="1" applyBorder="1" applyAlignment="1">
      <alignment horizontal="center" wrapText="1"/>
    </xf>
    <xf numFmtId="167" fontId="12" fillId="0" borderId="0" xfId="12" applyNumberFormat="1" applyFont="1" applyFill="1" applyBorder="1" applyAlignment="1" applyProtection="1">
      <alignment vertical="center"/>
    </xf>
    <xf numFmtId="165" fontId="17" fillId="0" borderId="0" xfId="11" applyNumberFormat="1" applyFont="1" applyFill="1" applyBorder="1" applyAlignment="1"/>
    <xf numFmtId="9" fontId="12" fillId="0" borderId="0" xfId="13" applyFont="1" applyFill="1" applyBorder="1" applyAlignment="1">
      <alignment horizontal="right"/>
    </xf>
    <xf numFmtId="165" fontId="38" fillId="0" borderId="0" xfId="11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165" fontId="19" fillId="0" borderId="0" xfId="2" applyNumberFormat="1" applyFont="1" applyFill="1" applyAlignment="1">
      <alignment horizontal="center"/>
    </xf>
    <xf numFmtId="0" fontId="56" fillId="0" borderId="0" xfId="2" applyFont="1" applyFill="1" applyBorder="1"/>
    <xf numFmtId="165" fontId="43" fillId="0" borderId="0" xfId="2" applyNumberFormat="1" applyFont="1" applyFill="1" applyBorder="1" applyAlignment="1">
      <alignment horizontal="center"/>
    </xf>
    <xf numFmtId="0" fontId="18" fillId="0" borderId="1" xfId="9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18" fillId="0" borderId="5" xfId="9" applyFont="1" applyFill="1" applyBorder="1" applyAlignment="1">
      <alignment vertical="center"/>
    </xf>
    <xf numFmtId="0" fontId="18" fillId="0" borderId="0" xfId="9" applyFont="1" applyFill="1" applyBorder="1" applyAlignment="1">
      <alignment horizontal="left" vertical="center"/>
    </xf>
    <xf numFmtId="15" fontId="57" fillId="0" borderId="0" xfId="1" applyNumberFormat="1" applyFont="1" applyFill="1" applyBorder="1" applyAlignment="1">
      <alignment horizontal="center" vertical="center" wrapText="1"/>
    </xf>
    <xf numFmtId="0" fontId="59" fillId="0" borderId="0" xfId="8" quotePrefix="1" applyFont="1" applyFill="1" applyBorder="1" applyAlignment="1">
      <alignment horizontal="left" vertical="center"/>
    </xf>
    <xf numFmtId="0" fontId="60" fillId="0" borderId="0" xfId="2" applyFont="1" applyFill="1" applyBorder="1" applyAlignment="1">
      <alignment vertical="top" wrapText="1"/>
    </xf>
    <xf numFmtId="165" fontId="19" fillId="0" borderId="0" xfId="2" applyNumberFormat="1" applyFont="1" applyFill="1" applyBorder="1"/>
    <xf numFmtId="0" fontId="21" fillId="0" borderId="0" xfId="2" applyFont="1" applyFill="1" applyBorder="1" applyAlignment="1">
      <alignment vertical="top" wrapText="1"/>
    </xf>
    <xf numFmtId="165" fontId="19" fillId="0" borderId="0" xfId="5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49" fontId="19" fillId="0" borderId="0" xfId="2" applyNumberFormat="1" applyFont="1" applyFill="1" applyBorder="1"/>
    <xf numFmtId="0" fontId="21" fillId="0" borderId="0" xfId="2" applyFont="1" applyFill="1" applyBorder="1" applyAlignment="1">
      <alignment vertical="top"/>
    </xf>
    <xf numFmtId="0" fontId="43" fillId="0" borderId="0" xfId="2" applyFont="1" applyFill="1" applyBorder="1" applyAlignment="1">
      <alignment horizontal="center" vertical="center"/>
    </xf>
    <xf numFmtId="168" fontId="43" fillId="0" borderId="0" xfId="2" applyNumberFormat="1" applyFont="1" applyFill="1" applyBorder="1" applyAlignment="1">
      <alignment horizontal="center"/>
    </xf>
    <xf numFmtId="165" fontId="17" fillId="0" borderId="0" xfId="2" applyNumberFormat="1" applyFont="1" applyFill="1" applyBorder="1"/>
    <xf numFmtId="165" fontId="17" fillId="0" borderId="0" xfId="2" applyNumberFormat="1" applyFont="1" applyFill="1" applyBorder="1" applyAlignment="1">
      <alignment horizontal="right"/>
    </xf>
    <xf numFmtId="0" fontId="19" fillId="0" borderId="0" xfId="2" applyFont="1" applyFill="1" applyBorder="1"/>
    <xf numFmtId="0" fontId="17" fillId="0" borderId="0" xfId="2" applyFont="1" applyFill="1" applyBorder="1" applyAlignment="1">
      <alignment wrapText="1"/>
    </xf>
    <xf numFmtId="49" fontId="17" fillId="0" borderId="0" xfId="2" applyNumberFormat="1" applyFont="1" applyFill="1" applyBorder="1" applyAlignment="1">
      <alignment horizontal="center"/>
    </xf>
    <xf numFmtId="165" fontId="17" fillId="0" borderId="0" xfId="2" applyNumberFormat="1" applyFont="1" applyFill="1"/>
    <xf numFmtId="49" fontId="19" fillId="0" borderId="0" xfId="2" applyNumberFormat="1" applyFont="1" applyFill="1" applyBorder="1" applyAlignment="1">
      <alignment horizontal="right"/>
    </xf>
    <xf numFmtId="0" fontId="61" fillId="0" borderId="0" xfId="10" applyFont="1" applyFill="1" applyBorder="1" applyAlignment="1">
      <alignment horizontal="left" vertical="center"/>
    </xf>
    <xf numFmtId="0" fontId="43" fillId="0" borderId="0" xfId="4" applyFont="1" applyFill="1"/>
    <xf numFmtId="0" fontId="19" fillId="0" borderId="0" xfId="4" applyFont="1" applyFill="1"/>
    <xf numFmtId="165" fontId="55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7" fontId="32" fillId="0" borderId="0" xfId="11" applyNumberFormat="1" applyFont="1" applyFill="1" applyBorder="1" applyAlignment="1">
      <alignment horizontal="right"/>
    </xf>
    <xf numFmtId="166" fontId="43" fillId="0" borderId="0" xfId="12" applyFont="1" applyFill="1" applyBorder="1" applyAlignment="1">
      <alignment horizontal="center"/>
    </xf>
    <xf numFmtId="0" fontId="23" fillId="0" borderId="0" xfId="0" applyFont="1" applyFill="1"/>
    <xf numFmtId="0" fontId="58" fillId="0" borderId="0" xfId="1" applyFont="1" applyFill="1" applyBorder="1" applyAlignment="1">
      <alignment horizontal="left" vertical="center"/>
    </xf>
    <xf numFmtId="0" fontId="62" fillId="0" borderId="0" xfId="0" applyFont="1" applyFill="1" applyBorder="1" applyAlignment="1"/>
    <xf numFmtId="0" fontId="46" fillId="0" borderId="0" xfId="0" applyFont="1" applyFill="1" applyBorder="1" applyAlignment="1"/>
    <xf numFmtId="0" fontId="46" fillId="0" borderId="0" xfId="0" applyFont="1" applyFill="1" applyBorder="1"/>
    <xf numFmtId="0" fontId="63" fillId="0" borderId="0" xfId="0" applyFont="1" applyFill="1" applyBorder="1" applyAlignment="1">
      <alignment horizontal="right"/>
    </xf>
    <xf numFmtId="0" fontId="46" fillId="0" borderId="0" xfId="3" applyFont="1" applyFill="1" applyAlignment="1">
      <alignment horizontal="left"/>
    </xf>
    <xf numFmtId="0" fontId="46" fillId="0" borderId="0" xfId="3" applyNumberFormat="1" applyFont="1" applyFill="1" applyBorder="1" applyAlignment="1" applyProtection="1">
      <alignment vertical="top"/>
    </xf>
    <xf numFmtId="0" fontId="64" fillId="0" borderId="0" xfId="1" applyFont="1" applyFill="1" applyBorder="1" applyAlignment="1">
      <alignment horizontal="center" vertical="center"/>
    </xf>
    <xf numFmtId="0" fontId="66" fillId="0" borderId="0" xfId="0" applyFont="1" applyFill="1" applyBorder="1" applyAlignment="1"/>
    <xf numFmtId="0" fontId="65" fillId="0" borderId="0" xfId="0" applyNumberFormat="1" applyFont="1" applyFill="1" applyBorder="1" applyAlignment="1" applyProtection="1">
      <alignment vertical="top" wrapText="1"/>
    </xf>
    <xf numFmtId="0" fontId="64" fillId="0" borderId="0" xfId="3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top" indent="1"/>
    </xf>
    <xf numFmtId="0" fontId="65" fillId="0" borderId="0" xfId="0" applyFont="1" applyFill="1" applyBorder="1"/>
    <xf numFmtId="0" fontId="67" fillId="0" borderId="0" xfId="1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</xf>
    <xf numFmtId="0" fontId="65" fillId="0" borderId="0" xfId="3" applyFont="1" applyFill="1" applyAlignment="1">
      <alignment horizontal="left"/>
    </xf>
    <xf numFmtId="0" fontId="65" fillId="0" borderId="0" xfId="3" applyNumberFormat="1" applyFont="1" applyFill="1" applyBorder="1" applyAlignment="1" applyProtection="1">
      <alignment vertical="top"/>
    </xf>
    <xf numFmtId="0" fontId="46" fillId="0" borderId="1" xfId="3" applyNumberFormat="1" applyFont="1" applyFill="1" applyBorder="1" applyAlignment="1" applyProtection="1">
      <alignment vertical="top"/>
    </xf>
    <xf numFmtId="167" fontId="46" fillId="0" borderId="1" xfId="3" applyNumberFormat="1" applyFont="1" applyFill="1" applyBorder="1" applyAlignment="1" applyProtection="1">
      <alignment vertical="top"/>
    </xf>
    <xf numFmtId="167" fontId="46" fillId="0" borderId="0" xfId="3" applyNumberFormat="1" applyFont="1" applyFill="1" applyBorder="1" applyAlignment="1" applyProtection="1">
      <alignment vertical="top"/>
    </xf>
    <xf numFmtId="0" fontId="46" fillId="0" borderId="0" xfId="0" applyFont="1" applyFill="1" applyBorder="1" applyAlignment="1">
      <alignment horizontal="left" vertical="center"/>
    </xf>
    <xf numFmtId="14" fontId="46" fillId="0" borderId="0" xfId="3" applyNumberFormat="1" applyFont="1" applyFill="1" applyBorder="1" applyAlignment="1" applyProtection="1">
      <alignment vertical="top"/>
    </xf>
    <xf numFmtId="0" fontId="46" fillId="0" borderId="0" xfId="3" applyNumberFormat="1" applyFont="1" applyFill="1" applyBorder="1" applyAlignment="1" applyProtection="1">
      <alignment horizontal="center" vertical="center"/>
    </xf>
    <xf numFmtId="167" fontId="58" fillId="0" borderId="0" xfId="3" applyNumberFormat="1" applyFont="1" applyFill="1" applyBorder="1" applyAlignment="1" applyProtection="1">
      <alignment horizontal="center" vertical="center" wrapText="1"/>
    </xf>
    <xf numFmtId="0" fontId="46" fillId="0" borderId="0" xfId="3" applyNumberFormat="1" applyFont="1" applyFill="1" applyBorder="1" applyAlignment="1" applyProtection="1">
      <alignment vertical="top"/>
      <protection locked="0"/>
    </xf>
    <xf numFmtId="167" fontId="46" fillId="0" borderId="0" xfId="3" applyNumberFormat="1" applyFont="1" applyFill="1" applyBorder="1" applyAlignment="1" applyProtection="1">
      <alignment vertical="top"/>
      <protection locked="0"/>
    </xf>
    <xf numFmtId="0" fontId="58" fillId="0" borderId="0" xfId="0" applyFont="1" applyFill="1" applyBorder="1" applyAlignment="1">
      <alignment horizontal="right"/>
    </xf>
    <xf numFmtId="0" fontId="62" fillId="0" borderId="0" xfId="3" applyNumberFormat="1" applyFont="1" applyFill="1" applyBorder="1" applyAlignment="1" applyProtection="1">
      <alignment vertical="top"/>
      <protection locked="0"/>
    </xf>
    <xf numFmtId="167" fontId="58" fillId="0" borderId="0" xfId="0" applyNumberFormat="1" applyFont="1" applyFill="1" applyBorder="1" applyAlignment="1">
      <alignment horizontal="right"/>
    </xf>
    <xf numFmtId="0" fontId="63" fillId="0" borderId="0" xfId="3" applyNumberFormat="1" applyFont="1" applyFill="1" applyBorder="1" applyAlignment="1" applyProtection="1">
      <alignment vertical="center"/>
    </xf>
    <xf numFmtId="167" fontId="62" fillId="0" borderId="0" xfId="11" applyNumberFormat="1" applyFont="1" applyFill="1" applyBorder="1" applyAlignment="1" applyProtection="1">
      <alignment horizontal="right"/>
    </xf>
    <xf numFmtId="167" fontId="46" fillId="0" borderId="0" xfId="11" applyNumberFormat="1" applyFont="1" applyFill="1" applyBorder="1" applyAlignment="1" applyProtection="1">
      <alignment horizontal="right"/>
    </xf>
    <xf numFmtId="167" fontId="63" fillId="0" borderId="0" xfId="3" applyNumberFormat="1" applyFont="1" applyFill="1" applyBorder="1" applyAlignment="1" applyProtection="1">
      <alignment vertical="center"/>
    </xf>
    <xf numFmtId="167" fontId="62" fillId="0" borderId="0" xfId="11" applyNumberFormat="1" applyFont="1" applyFill="1" applyBorder="1" applyAlignment="1" applyProtection="1">
      <alignment vertical="center"/>
    </xf>
    <xf numFmtId="167" fontId="62" fillId="0" borderId="0" xfId="3" applyNumberFormat="1" applyFont="1" applyFill="1" applyBorder="1" applyAlignment="1" applyProtection="1">
      <alignment vertical="center"/>
    </xf>
    <xf numFmtId="167" fontId="46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vertical="center"/>
    </xf>
    <xf numFmtId="0" fontId="58" fillId="0" borderId="0" xfId="3" applyNumberFormat="1" applyFont="1" applyFill="1" applyBorder="1" applyAlignment="1" applyProtection="1">
      <alignment vertical="center"/>
    </xf>
    <xf numFmtId="166" fontId="58" fillId="0" borderId="0" xfId="3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horizontal="right"/>
    </xf>
    <xf numFmtId="167" fontId="58" fillId="0" borderId="4" xfId="3" applyNumberFormat="1" applyFont="1" applyFill="1" applyBorder="1" applyAlignment="1" applyProtection="1">
      <alignment horizontal="right"/>
    </xf>
    <xf numFmtId="167" fontId="58" fillId="0" borderId="0" xfId="12" applyNumberFormat="1" applyFont="1" applyFill="1" applyBorder="1" applyAlignment="1" applyProtection="1">
      <alignment vertical="center"/>
    </xf>
    <xf numFmtId="167" fontId="46" fillId="0" borderId="0" xfId="12" applyNumberFormat="1" applyFont="1" applyFill="1" applyBorder="1" applyAlignment="1" applyProtection="1">
      <alignment vertical="center"/>
    </xf>
    <xf numFmtId="167" fontId="58" fillId="0" borderId="0" xfId="12" applyNumberFormat="1" applyFont="1" applyFill="1" applyBorder="1" applyAlignment="1" applyProtection="1">
      <alignment horizontal="right"/>
    </xf>
    <xf numFmtId="167" fontId="58" fillId="0" borderId="1" xfId="12" applyNumberFormat="1" applyFont="1" applyFill="1" applyBorder="1" applyAlignment="1" applyProtection="1">
      <alignment vertical="center"/>
    </xf>
    <xf numFmtId="167" fontId="58" fillId="0" borderId="1" xfId="12" applyNumberFormat="1" applyFont="1" applyFill="1" applyBorder="1" applyAlignment="1" applyProtection="1">
      <alignment horizontal="right"/>
    </xf>
    <xf numFmtId="167" fontId="58" fillId="0" borderId="1" xfId="11" applyNumberFormat="1" applyFont="1" applyFill="1" applyBorder="1" applyAlignment="1" applyProtection="1">
      <alignment horizontal="right"/>
    </xf>
    <xf numFmtId="167" fontId="46" fillId="0" borderId="0" xfId="3" applyNumberFormat="1" applyFont="1" applyFill="1" applyBorder="1" applyAlignment="1" applyProtection="1">
      <alignment vertical="center"/>
    </xf>
    <xf numFmtId="0" fontId="46" fillId="0" borderId="0" xfId="3" applyNumberFormat="1" applyFont="1" applyFill="1" applyBorder="1" applyAlignment="1" applyProtection="1">
      <alignment vertical="center"/>
    </xf>
    <xf numFmtId="0" fontId="6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165" fontId="46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/>
    <xf numFmtId="0" fontId="46" fillId="0" borderId="0" xfId="0" applyFont="1" applyFill="1" applyBorder="1" applyAlignment="1">
      <alignment horizontal="center"/>
    </xf>
    <xf numFmtId="0" fontId="63" fillId="0" borderId="0" xfId="1" applyFont="1" applyFill="1" applyBorder="1" applyAlignment="1">
      <alignment vertical="center"/>
    </xf>
    <xf numFmtId="0" fontId="46" fillId="0" borderId="0" xfId="3" applyNumberFormat="1" applyFont="1" applyFill="1" applyBorder="1" applyAlignment="1" applyProtection="1">
      <alignment horizontal="right"/>
    </xf>
    <xf numFmtId="0" fontId="62" fillId="0" borderId="0" xfId="1" applyFont="1" applyFill="1" applyBorder="1" applyAlignment="1">
      <alignment horizontal="right" vertical="center"/>
    </xf>
    <xf numFmtId="0" fontId="63" fillId="0" borderId="0" xfId="1" quotePrefix="1" applyFont="1" applyFill="1" applyBorder="1" applyAlignment="1">
      <alignment horizontal="left"/>
    </xf>
    <xf numFmtId="0" fontId="63" fillId="0" borderId="0" xfId="3" quotePrefix="1" applyNumberFormat="1" applyFont="1" applyFill="1" applyBorder="1" applyAlignment="1" applyProtection="1">
      <alignment horizontal="right" vertical="top"/>
    </xf>
    <xf numFmtId="0" fontId="63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center" vertical="top"/>
    </xf>
    <xf numFmtId="0" fontId="49" fillId="0" borderId="0" xfId="3" applyNumberFormat="1" applyFont="1" applyFill="1" applyBorder="1" applyAlignment="1" applyProtection="1">
      <alignment horizontal="center" vertical="top" wrapText="1"/>
    </xf>
    <xf numFmtId="0" fontId="18" fillId="0" borderId="0" xfId="3" applyNumberFormat="1" applyFont="1" applyFill="1" applyBorder="1" applyAlignment="1" applyProtection="1">
      <alignment vertical="top"/>
    </xf>
    <xf numFmtId="167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horizontal="center" vertical="top"/>
    </xf>
    <xf numFmtId="167" fontId="18" fillId="0" borderId="0" xfId="3" applyNumberFormat="1" applyFont="1" applyFill="1" applyBorder="1" applyAlignment="1" applyProtection="1">
      <alignment vertical="top"/>
      <protection locked="0"/>
    </xf>
    <xf numFmtId="0" fontId="49" fillId="0" borderId="0" xfId="3" applyNumberFormat="1" applyFont="1" applyFill="1" applyBorder="1" applyAlignment="1" applyProtection="1">
      <alignment horizontal="right" wrapText="1"/>
    </xf>
    <xf numFmtId="167" fontId="28" fillId="0" borderId="2" xfId="11" applyNumberFormat="1" applyFont="1" applyFill="1" applyBorder="1" applyAlignment="1">
      <alignment vertical="center"/>
    </xf>
    <xf numFmtId="167" fontId="12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65" fillId="0" borderId="0" xfId="0" applyFont="1" applyFill="1" applyBorder="1" applyAlignment="1"/>
    <xf numFmtId="0" fontId="17" fillId="0" borderId="0" xfId="2" applyFont="1" applyFill="1" applyBorder="1"/>
    <xf numFmtId="167" fontId="46" fillId="0" borderId="1" xfId="12" applyNumberFormat="1" applyFont="1" applyFill="1" applyBorder="1" applyAlignment="1" applyProtection="1">
      <alignment vertical="center"/>
    </xf>
    <xf numFmtId="0" fontId="19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6" fillId="0" borderId="1" xfId="12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vertical="center"/>
    </xf>
    <xf numFmtId="167" fontId="58" fillId="0" borderId="5" xfId="1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167" fontId="50" fillId="0" borderId="0" xfId="11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8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/>
    <xf numFmtId="169" fontId="13" fillId="0" borderId="0" xfId="0" applyNumberFormat="1" applyFont="1" applyFill="1" applyBorder="1"/>
    <xf numFmtId="0" fontId="66" fillId="0" borderId="0" xfId="0" applyNumberFormat="1" applyFont="1" applyFill="1" applyBorder="1" applyAlignment="1" applyProtection="1">
      <alignment vertical="top"/>
    </xf>
    <xf numFmtId="167" fontId="46" fillId="0" borderId="0" xfId="12" applyNumberFormat="1" applyFont="1" applyFill="1" applyBorder="1" applyAlignment="1" applyProtection="1">
      <alignment horizontal="center"/>
    </xf>
    <xf numFmtId="0" fontId="66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82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167" fontId="50" fillId="0" borderId="0" xfId="12" applyNumberFormat="1" applyFont="1" applyFill="1" applyBorder="1" applyAlignment="1">
      <alignment horizontal="right"/>
    </xf>
    <xf numFmtId="167" fontId="46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horizontal="right"/>
    </xf>
    <xf numFmtId="167" fontId="58" fillId="0" borderId="0" xfId="3" applyNumberFormat="1" applyFont="1" applyFill="1" applyBorder="1" applyAlignment="1" applyProtection="1">
      <alignment vertical="center"/>
    </xf>
    <xf numFmtId="0" fontId="58" fillId="0" borderId="0" xfId="3" applyNumberFormat="1" applyFont="1" applyFill="1" applyBorder="1" applyAlignment="1" applyProtection="1">
      <alignment vertical="center"/>
    </xf>
    <xf numFmtId="167" fontId="58" fillId="0" borderId="4" xfId="3" applyNumberFormat="1" applyFont="1" applyFill="1" applyBorder="1" applyAlignment="1" applyProtection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167" fontId="46" fillId="0" borderId="0" xfId="17" applyNumberFormat="1" applyFont="1" applyFill="1" applyBorder="1" applyAlignment="1" applyProtection="1">
      <alignment horizontal="right"/>
    </xf>
    <xf numFmtId="167" fontId="58" fillId="0" borderId="4" xfId="3" applyNumberFormat="1" applyFont="1" applyFill="1" applyBorder="1" applyAlignment="1" applyProtection="1">
      <alignment horizontal="right"/>
    </xf>
    <xf numFmtId="167" fontId="58" fillId="0" borderId="0" xfId="17" applyNumberFormat="1" applyFont="1" applyFill="1" applyBorder="1" applyAlignment="1" applyProtection="1">
      <alignment vertical="center"/>
    </xf>
    <xf numFmtId="167" fontId="46" fillId="0" borderId="0" xfId="17" applyNumberFormat="1" applyFont="1" applyFill="1" applyBorder="1" applyAlignment="1" applyProtection="1">
      <alignment vertical="center"/>
    </xf>
    <xf numFmtId="167" fontId="58" fillId="0" borderId="0" xfId="17" applyNumberFormat="1" applyFont="1" applyFill="1" applyBorder="1" applyAlignment="1" applyProtection="1">
      <alignment horizontal="right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top" wrapText="1"/>
    </xf>
    <xf numFmtId="0" fontId="19" fillId="0" borderId="0" xfId="6" applyFont="1" applyAlignment="1">
      <alignment horizontal="left" vertical="center"/>
    </xf>
    <xf numFmtId="0" fontId="8" fillId="0" borderId="0" xfId="6" applyFont="1" applyAlignment="1">
      <alignment horizontal="center" vertical="center"/>
    </xf>
    <xf numFmtId="0" fontId="49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0" fillId="0" borderId="0" xfId="0" applyFont="1" applyFill="1" applyBorder="1"/>
    <xf numFmtId="0" fontId="78" fillId="0" borderId="0" xfId="3" applyNumberFormat="1" applyFont="1" applyFill="1" applyBorder="1" applyAlignment="1" applyProtection="1">
      <alignment vertical="top"/>
    </xf>
    <xf numFmtId="0" fontId="66" fillId="0" borderId="0" xfId="0" applyFont="1" applyAlignment="1">
      <alignment horizontal="left" vertical="top" indent="1"/>
    </xf>
    <xf numFmtId="0" fontId="46" fillId="0" borderId="0" xfId="3" applyFont="1" applyAlignment="1">
      <alignment horizontal="center" vertical="center"/>
    </xf>
    <xf numFmtId="167" fontId="46" fillId="0" borderId="5" xfId="11" applyNumberFormat="1" applyFont="1" applyFill="1" applyBorder="1" applyAlignment="1" applyProtection="1">
      <alignment horizontal="right"/>
    </xf>
    <xf numFmtId="167" fontId="46" fillId="0" borderId="5" xfId="12" applyNumberFormat="1" applyFont="1" applyFill="1" applyBorder="1" applyAlignment="1" applyProtection="1">
      <alignment horizontal="right"/>
    </xf>
    <xf numFmtId="167" fontId="46" fillId="0" borderId="5" xfId="11" applyNumberFormat="1" applyFont="1" applyFill="1" applyBorder="1" applyAlignment="1" applyProtection="1">
      <alignment vertical="center"/>
    </xf>
    <xf numFmtId="167" fontId="46" fillId="0" borderId="0" xfId="11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>
      <alignment horizontal="center"/>
    </xf>
    <xf numFmtId="168" fontId="17" fillId="0" borderId="0" xfId="6" applyNumberFormat="1" applyFont="1" applyFill="1" applyAlignment="1">
      <alignment horizontal="right" vertical="center" wrapText="1"/>
    </xf>
    <xf numFmtId="167" fontId="32" fillId="0" borderId="0" xfId="317" applyNumberFormat="1" applyFont="1" applyFill="1" applyBorder="1" applyAlignment="1">
      <alignment horizontal="right"/>
    </xf>
    <xf numFmtId="41" fontId="28" fillId="0" borderId="1" xfId="7" applyNumberFormat="1" applyFont="1" applyBorder="1" applyAlignment="1">
      <alignment vertical="center"/>
    </xf>
    <xf numFmtId="41" fontId="32" fillId="0" borderId="0" xfId="141" applyNumberFormat="1" applyFont="1" applyAlignment="1">
      <alignment horizontal="right"/>
    </xf>
    <xf numFmtId="0" fontId="58" fillId="0" borderId="0" xfId="0" applyFont="1" applyAlignment="1">
      <alignment horizontal="right"/>
    </xf>
    <xf numFmtId="167" fontId="46" fillId="0" borderId="4" xfId="3" applyNumberFormat="1" applyFont="1" applyFill="1" applyBorder="1" applyAlignment="1" applyProtection="1">
      <alignment horizontal="right"/>
    </xf>
    <xf numFmtId="0" fontId="125" fillId="0" borderId="0" xfId="3" applyFont="1" applyAlignment="1">
      <alignment horizontal="right" vertical="top" wrapText="1"/>
    </xf>
    <xf numFmtId="0" fontId="126" fillId="0" borderId="0" xfId="14" applyFont="1" applyAlignment="1">
      <alignment horizontal="right" vertical="top"/>
    </xf>
    <xf numFmtId="167" fontId="58" fillId="0" borderId="1" xfId="3" applyNumberFormat="1" applyFont="1" applyFill="1" applyBorder="1" applyAlignment="1" applyProtection="1">
      <alignment horizontal="right"/>
    </xf>
    <xf numFmtId="167" fontId="46" fillId="0" borderId="1" xfId="3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0" xfId="0" applyFont="1"/>
    <xf numFmtId="0" fontId="12" fillId="0" borderId="0" xfId="141" applyFont="1"/>
    <xf numFmtId="0" fontId="12" fillId="0" borderId="0" xfId="1" applyFont="1" applyAlignment="1">
      <alignment vertical="center"/>
    </xf>
    <xf numFmtId="0" fontId="12" fillId="0" borderId="0" xfId="0" applyFont="1" applyFill="1"/>
    <xf numFmtId="0" fontId="13" fillId="0" borderId="0" xfId="0" applyFont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vertical="center" wrapText="1"/>
    </xf>
    <xf numFmtId="0" fontId="28" fillId="0" borderId="0" xfId="6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 wrapText="1"/>
    </xf>
    <xf numFmtId="0" fontId="28" fillId="0" borderId="0" xfId="6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17" fillId="0" borderId="5" xfId="1" applyFont="1" applyBorder="1" applyAlignment="1">
      <alignment vertical="center"/>
    </xf>
    <xf numFmtId="0" fontId="60" fillId="0" borderId="0" xfId="2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0" fillId="0" borderId="0" xfId="2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0" xfId="2" applyFont="1" applyAlignment="1">
      <alignment vertical="top" wrapText="1"/>
    </xf>
    <xf numFmtId="0" fontId="19" fillId="0" borderId="0" xfId="0" applyFont="1"/>
    <xf numFmtId="0" fontId="17" fillId="0" borderId="0" xfId="2" applyFont="1" applyAlignment="1">
      <alignment horizontal="left" wrapText="1"/>
    </xf>
    <xf numFmtId="0" fontId="19" fillId="0" borderId="0" xfId="2" applyFont="1"/>
    <xf numFmtId="0" fontId="44" fillId="0" borderId="0" xfId="1" applyFont="1" applyAlignment="1">
      <alignment vertical="center"/>
    </xf>
    <xf numFmtId="0" fontId="44" fillId="0" borderId="0" xfId="1" applyFont="1" applyAlignment="1">
      <alignment horizontal="right" vertical="center"/>
    </xf>
    <xf numFmtId="0" fontId="47" fillId="0" borderId="0" xfId="1" applyFont="1" applyAlignment="1">
      <alignment horizontal="right" vertical="center"/>
    </xf>
    <xf numFmtId="0" fontId="44" fillId="0" borderId="0" xfId="0" applyFont="1"/>
    <xf numFmtId="0" fontId="45" fillId="0" borderId="0" xfId="0" applyFont="1" applyAlignment="1">
      <alignment horizontal="right"/>
    </xf>
    <xf numFmtId="0" fontId="21" fillId="0" borderId="0" xfId="2" applyFont="1" applyAlignment="1">
      <alignment vertical="top" wrapText="1"/>
    </xf>
    <xf numFmtId="0" fontId="17" fillId="0" borderId="0" xfId="2" applyFont="1" applyAlignment="1">
      <alignment wrapText="1"/>
    </xf>
    <xf numFmtId="0" fontId="64" fillId="0" borderId="1" xfId="1" applyFont="1" applyBorder="1" applyAlignment="1">
      <alignment horizontal="left" vertical="center"/>
    </xf>
    <xf numFmtId="0" fontId="58" fillId="0" borderId="1" xfId="1" applyFont="1" applyBorder="1" applyAlignment="1">
      <alignment horizontal="left" vertical="center"/>
    </xf>
    <xf numFmtId="0" fontId="64" fillId="0" borderId="0" xfId="3" applyFont="1" applyAlignment="1">
      <alignment vertical="center" wrapText="1"/>
    </xf>
    <xf numFmtId="0" fontId="67" fillId="0" borderId="0" xfId="3" applyFont="1" applyAlignment="1">
      <alignment vertical="center" wrapText="1"/>
    </xf>
    <xf numFmtId="0" fontId="65" fillId="0" borderId="0" xfId="0" applyFont="1" applyAlignment="1">
      <alignment vertical="top"/>
    </xf>
    <xf numFmtId="0" fontId="65" fillId="0" borderId="0" xfId="3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6" fillId="0" borderId="0" xfId="0" applyFont="1" applyAlignment="1">
      <alignment horizontal="left" vertical="top" wrapText="1" indent="1"/>
    </xf>
    <xf numFmtId="0" fontId="127" fillId="0" borderId="0" xfId="1" applyFont="1" applyAlignment="1">
      <alignment vertical="center"/>
    </xf>
    <xf numFmtId="0" fontId="127" fillId="0" borderId="0" xfId="1" applyFont="1" applyAlignment="1">
      <alignment horizontal="right" vertical="center"/>
    </xf>
    <xf numFmtId="0" fontId="128" fillId="0" borderId="0" xfId="0" applyFont="1" applyAlignment="1">
      <alignment horizontal="right" vertical="center" wrapText="1"/>
    </xf>
    <xf numFmtId="0" fontId="127" fillId="0" borderId="0" xfId="0" applyFont="1"/>
    <xf numFmtId="0" fontId="12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127" fillId="0" borderId="0" xfId="1" applyFont="1" applyAlignment="1">
      <alignment horizontal="left"/>
    </xf>
    <xf numFmtId="0" fontId="127" fillId="0" borderId="0" xfId="1" applyFont="1" applyAlignment="1">
      <alignment horizontal="right"/>
    </xf>
    <xf numFmtId="0" fontId="26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79" fillId="0" borderId="0" xfId="0" applyFont="1" applyFill="1" applyAlignment="1">
      <alignment horizontal="left" wrapText="1"/>
    </xf>
    <xf numFmtId="0" fontId="49" fillId="0" borderId="0" xfId="3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>
      <alignment horizontal="right" vertical="top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8" fillId="0" borderId="0" xfId="6" applyFont="1" applyFill="1" applyBorder="1" applyAlignment="1">
      <alignment horizontal="center" vertical="center"/>
    </xf>
    <xf numFmtId="0" fontId="65" fillId="0" borderId="0" xfId="3" applyNumberFormat="1" applyFont="1" applyFill="1" applyBorder="1" applyAlignment="1" applyProtection="1"/>
    <xf numFmtId="0" fontId="65" fillId="0" borderId="0" xfId="0" applyFont="1" applyFill="1" applyBorder="1" applyAlignment="1"/>
    <xf numFmtId="0" fontId="125" fillId="0" borderId="0" xfId="3" applyFont="1" applyAlignment="1">
      <alignment horizontal="right" vertical="top" wrapText="1"/>
    </xf>
    <xf numFmtId="0" fontId="126" fillId="0" borderId="0" xfId="14" applyFont="1" applyAlignment="1">
      <alignment horizontal="right" vertical="top"/>
    </xf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6" zoomScaleNormal="70" zoomScaleSheetLayoutView="86" workbookViewId="0"/>
  </sheetViews>
  <sheetFormatPr defaultColWidth="0" defaultRowHeight="12.75" customHeight="1" zeroHeight="1"/>
  <cols>
    <col min="1" max="2" width="9.28515625" style="298" customWidth="1"/>
    <col min="3" max="3" width="16.7109375" style="298" customWidth="1"/>
    <col min="4" max="6" width="9.28515625" style="298" customWidth="1"/>
    <col min="7" max="7" width="23.28515625" style="298" customWidth="1"/>
    <col min="8" max="9" width="9.28515625" style="298" customWidth="1"/>
    <col min="10" max="16384" width="9.28515625" style="298" hidden="1"/>
  </cols>
  <sheetData>
    <row r="1" spans="1:8" ht="14.25">
      <c r="A1" s="296" t="s">
        <v>6</v>
      </c>
      <c r="B1" s="297"/>
      <c r="C1" s="297"/>
      <c r="D1" s="296"/>
      <c r="E1" s="296"/>
      <c r="F1" s="296"/>
      <c r="G1" s="296"/>
      <c r="H1" s="296"/>
    </row>
    <row r="2" spans="1:8" ht="14.25"/>
    <row r="3" spans="1:8" ht="14.25"/>
    <row r="4" spans="1:8" ht="14.25"/>
    <row r="5" spans="1:8" ht="15">
      <c r="A5" s="298" t="s">
        <v>7</v>
      </c>
      <c r="D5" s="298" t="s">
        <v>8</v>
      </c>
      <c r="E5" s="302"/>
    </row>
    <row r="6" spans="1:8" ht="17.25" customHeight="1">
      <c r="D6" s="298" t="s">
        <v>9</v>
      </c>
      <c r="E6" s="302"/>
    </row>
    <row r="7" spans="1:8" ht="14.25">
      <c r="D7" s="298" t="s">
        <v>10</v>
      </c>
    </row>
    <row r="8" spans="1:8" ht="15">
      <c r="A8" s="300"/>
      <c r="D8" s="298" t="s">
        <v>11</v>
      </c>
      <c r="E8" s="302"/>
    </row>
    <row r="9" spans="1:8" ht="15">
      <c r="D9" s="298" t="s">
        <v>12</v>
      </c>
      <c r="E9" s="302"/>
      <c r="F9" s="300"/>
    </row>
    <row r="10" spans="1:8" ht="14.25">
      <c r="D10" s="301"/>
      <c r="E10" s="301"/>
    </row>
    <row r="11" spans="1:8" ht="14.25"/>
    <row r="12" spans="1:8" ht="15">
      <c r="A12" s="298" t="s">
        <v>13</v>
      </c>
      <c r="D12" s="298" t="s">
        <v>8</v>
      </c>
      <c r="E12" s="302"/>
      <c r="F12" s="302"/>
      <c r="G12" s="302"/>
    </row>
    <row r="13" spans="1:8" ht="15">
      <c r="E13" s="302"/>
      <c r="F13" s="302"/>
      <c r="G13" s="302"/>
    </row>
    <row r="14" spans="1:8" ht="15">
      <c r="A14" s="299" t="s">
        <v>14</v>
      </c>
      <c r="B14" s="299"/>
      <c r="C14" s="299"/>
      <c r="D14" s="298" t="s">
        <v>15</v>
      </c>
      <c r="E14" s="302"/>
      <c r="F14" s="302"/>
      <c r="G14" s="302"/>
    </row>
    <row r="15" spans="1:8" ht="15">
      <c r="A15" s="299"/>
      <c r="B15" s="299"/>
      <c r="C15" s="299"/>
      <c r="D15" s="298" t="s">
        <v>16</v>
      </c>
      <c r="E15" s="302"/>
      <c r="F15" s="302"/>
      <c r="G15" s="302"/>
    </row>
    <row r="16" spans="1:8" ht="15">
      <c r="A16" s="299"/>
      <c r="B16" s="299"/>
      <c r="C16" s="299"/>
      <c r="D16" s="299"/>
      <c r="E16" s="299"/>
      <c r="F16" s="302"/>
      <c r="G16" s="302"/>
    </row>
    <row r="17" spans="1:9" ht="15">
      <c r="A17" s="298" t="s">
        <v>17</v>
      </c>
      <c r="D17" s="298" t="s">
        <v>18</v>
      </c>
      <c r="E17" s="302"/>
      <c r="F17" s="302"/>
      <c r="G17" s="302"/>
    </row>
    <row r="18" spans="1:9" ht="15">
      <c r="E18" s="302"/>
      <c r="F18" s="302"/>
      <c r="G18" s="302"/>
    </row>
    <row r="19" spans="1:9" ht="15">
      <c r="A19" s="298" t="s">
        <v>19</v>
      </c>
      <c r="D19" s="298" t="s">
        <v>20</v>
      </c>
      <c r="E19" s="302"/>
      <c r="F19" s="302"/>
      <c r="G19" s="302"/>
    </row>
    <row r="20" spans="1:9" ht="15">
      <c r="E20" s="302"/>
      <c r="F20" s="302"/>
      <c r="G20" s="302"/>
    </row>
    <row r="21" spans="1:9" ht="15">
      <c r="A21" s="298" t="s">
        <v>21</v>
      </c>
      <c r="C21" s="303"/>
      <c r="D21" s="298" t="s">
        <v>22</v>
      </c>
      <c r="E21" s="302"/>
      <c r="F21" s="302"/>
      <c r="G21" s="302"/>
    </row>
    <row r="22" spans="1:9" ht="15">
      <c r="E22" s="302"/>
      <c r="F22" s="302"/>
      <c r="G22" s="302"/>
    </row>
    <row r="23" spans="1:9" ht="15">
      <c r="E23" s="302"/>
      <c r="F23" s="302"/>
      <c r="G23" s="302"/>
    </row>
    <row r="24" spans="1:9" ht="15">
      <c r="A24" s="298" t="s">
        <v>23</v>
      </c>
      <c r="D24" s="298" t="s">
        <v>24</v>
      </c>
      <c r="E24" s="302"/>
      <c r="F24" s="302"/>
      <c r="G24" s="302"/>
    </row>
    <row r="25" spans="1:9" ht="15">
      <c r="D25" s="298" t="s">
        <v>25</v>
      </c>
      <c r="E25" s="302"/>
      <c r="F25" s="302"/>
      <c r="G25" s="302"/>
    </row>
    <row r="26" spans="1:9" ht="15">
      <c r="F26" s="302"/>
      <c r="G26" s="304"/>
    </row>
    <row r="27" spans="1:9" ht="15">
      <c r="A27" s="298" t="s">
        <v>26</v>
      </c>
      <c r="C27" s="303"/>
      <c r="D27" s="301" t="s">
        <v>27</v>
      </c>
      <c r="E27" s="304"/>
      <c r="F27" s="304"/>
      <c r="G27" s="304"/>
    </row>
    <row r="28" spans="1:9" ht="15">
      <c r="C28" s="303"/>
      <c r="D28" s="301"/>
      <c r="E28" s="304"/>
      <c r="F28" s="304"/>
      <c r="G28" s="304"/>
      <c r="H28" s="301"/>
      <c r="I28" s="301"/>
    </row>
    <row r="29" spans="1:9" ht="15">
      <c r="D29" s="301"/>
      <c r="E29" s="304"/>
      <c r="F29" s="304"/>
      <c r="G29" s="304"/>
      <c r="H29" s="301"/>
      <c r="I29" s="301"/>
    </row>
    <row r="30" spans="1:9" ht="15">
      <c r="A30" s="298" t="s">
        <v>28</v>
      </c>
      <c r="D30" s="298" t="s">
        <v>29</v>
      </c>
      <c r="E30" s="302"/>
      <c r="F30" s="302"/>
      <c r="G30" s="302"/>
      <c r="H30" s="299"/>
    </row>
    <row r="31" spans="1:9" ht="15">
      <c r="D31" s="298" t="s">
        <v>30</v>
      </c>
      <c r="E31" s="302"/>
      <c r="F31" s="302"/>
      <c r="G31" s="302"/>
      <c r="H31" s="299"/>
    </row>
    <row r="32" spans="1:9" ht="15">
      <c r="D32" s="298" t="s">
        <v>31</v>
      </c>
      <c r="E32" s="302"/>
      <c r="F32" s="302"/>
      <c r="G32" s="302"/>
      <c r="H32" s="299"/>
    </row>
    <row r="33" spans="1:9" ht="15">
      <c r="D33" s="298" t="s">
        <v>32</v>
      </c>
      <c r="E33" s="302"/>
      <c r="F33" s="302"/>
      <c r="G33" s="302"/>
      <c r="H33" s="299"/>
    </row>
    <row r="34" spans="1:9" ht="15">
      <c r="D34" s="298" t="s">
        <v>33</v>
      </c>
      <c r="E34" s="302"/>
      <c r="F34" s="302"/>
      <c r="G34" s="302"/>
      <c r="H34" s="299"/>
    </row>
    <row r="35" spans="1:9" ht="15">
      <c r="D35" s="301"/>
      <c r="E35" s="304"/>
      <c r="F35" s="304"/>
      <c r="G35" s="304"/>
    </row>
    <row r="36" spans="1:9" ht="15">
      <c r="D36" s="301"/>
      <c r="E36" s="304"/>
      <c r="F36" s="304"/>
      <c r="G36" s="304"/>
    </row>
    <row r="37" spans="1:9" ht="15">
      <c r="C37" s="301"/>
      <c r="E37" s="304"/>
      <c r="F37" s="304"/>
      <c r="G37" s="304"/>
    </row>
    <row r="38" spans="1:9" ht="15">
      <c r="D38" s="301"/>
      <c r="E38" s="304"/>
      <c r="F38" s="304"/>
      <c r="G38" s="304"/>
    </row>
    <row r="39" spans="1:9" ht="15">
      <c r="E39" s="302"/>
      <c r="F39" s="302"/>
      <c r="G39" s="302"/>
    </row>
    <row r="40" spans="1:9" ht="15">
      <c r="A40" s="298" t="s">
        <v>34</v>
      </c>
      <c r="D40" s="301" t="s">
        <v>35</v>
      </c>
      <c r="E40" s="304"/>
      <c r="F40" s="302"/>
      <c r="G40" s="304"/>
      <c r="H40" s="301"/>
      <c r="I40" s="301"/>
    </row>
    <row r="41" spans="1:9" ht="15">
      <c r="E41" s="302"/>
      <c r="F41" s="302"/>
      <c r="G41" s="302"/>
    </row>
    <row r="42" spans="1:9" ht="14.25"/>
    <row r="43" spans="1:9" ht="14.25"/>
    <row r="44" spans="1:9" ht="14.25"/>
    <row r="45" spans="1:9" ht="14.25"/>
    <row r="46" spans="1:9" ht="14.25"/>
    <row r="47" spans="1:9" ht="14.25"/>
    <row r="48" spans="1:9" ht="14.25"/>
    <row r="49" ht="14.25"/>
    <row r="50" ht="14.25"/>
    <row r="51" ht="14.25"/>
    <row r="52" ht="14.25"/>
    <row r="53" ht="14.2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showWhiteSpace="0" view="pageBreakPreview" zoomScale="86" zoomScaleNormal="90" zoomScaleSheetLayoutView="86" workbookViewId="0">
      <selection sqref="A1:G1"/>
    </sheetView>
  </sheetViews>
  <sheetFormatPr defaultColWidth="9.28515625" defaultRowHeight="15"/>
  <cols>
    <col min="1" max="1" width="80.42578125" style="1" customWidth="1"/>
    <col min="2" max="2" width="11.5703125" style="9" customWidth="1"/>
    <col min="3" max="3" width="5.28515625" style="5" customWidth="1"/>
    <col min="4" max="4" width="12.28515625" style="5" customWidth="1"/>
    <col min="5" max="5" width="2.28515625" style="5" customWidth="1"/>
    <col min="6" max="6" width="12.28515625" style="5" customWidth="1"/>
    <col min="7" max="7" width="1.5703125" style="5" customWidth="1"/>
    <col min="8" max="8" width="12.28515625" style="1" bestFit="1" customWidth="1"/>
    <col min="9" max="9" width="5" style="1" customWidth="1"/>
    <col min="10" max="10" width="11.5703125" style="1" bestFit="1" customWidth="1"/>
    <col min="11" max="16384" width="9.28515625" style="1"/>
  </cols>
  <sheetData>
    <row r="1" spans="1:10">
      <c r="A1" s="371" t="s">
        <v>6</v>
      </c>
      <c r="B1" s="372"/>
      <c r="C1" s="372"/>
      <c r="D1" s="372"/>
      <c r="E1" s="372"/>
      <c r="F1" s="372"/>
      <c r="G1" s="372"/>
    </row>
    <row r="2" spans="1:10" s="2" customFormat="1">
      <c r="A2" s="373" t="s">
        <v>36</v>
      </c>
      <c r="B2" s="374"/>
      <c r="C2" s="374"/>
      <c r="D2" s="374"/>
      <c r="E2" s="374"/>
      <c r="F2" s="374"/>
      <c r="G2" s="374"/>
    </row>
    <row r="3" spans="1:10">
      <c r="A3" s="42" t="s">
        <v>37</v>
      </c>
      <c r="B3" s="141"/>
      <c r="C3" s="3"/>
      <c r="D3" s="3"/>
      <c r="E3" s="3"/>
      <c r="F3" s="3"/>
      <c r="G3" s="3"/>
    </row>
    <row r="4" spans="1:10" ht="4.5" customHeight="1">
      <c r="A4" s="235"/>
      <c r="B4" s="141"/>
      <c r="C4" s="3"/>
      <c r="D4" s="3"/>
      <c r="E4" s="3"/>
      <c r="F4" s="3"/>
      <c r="G4" s="3"/>
    </row>
    <row r="5" spans="1:10" ht="5.25" customHeight="1">
      <c r="A5" s="235"/>
      <c r="B5" s="141"/>
      <c r="C5" s="3"/>
      <c r="D5" s="3"/>
      <c r="E5" s="3"/>
      <c r="F5" s="3"/>
      <c r="G5" s="3"/>
    </row>
    <row r="6" spans="1:10" ht="48" customHeight="1">
      <c r="A6" s="2"/>
      <c r="B6" s="375" t="s">
        <v>72</v>
      </c>
      <c r="C6" s="236"/>
      <c r="D6" s="245" t="s">
        <v>73</v>
      </c>
      <c r="E6" s="246"/>
      <c r="F6" s="245" t="s">
        <v>74</v>
      </c>
      <c r="G6" s="236"/>
    </row>
    <row r="7" spans="1:10">
      <c r="A7" s="2"/>
      <c r="B7" s="375"/>
      <c r="C7" s="236"/>
      <c r="D7" s="247" t="s">
        <v>0</v>
      </c>
      <c r="E7" s="246"/>
      <c r="F7" s="247" t="s">
        <v>0</v>
      </c>
      <c r="G7" s="236"/>
    </row>
    <row r="8" spans="1:10">
      <c r="A8" s="4"/>
    </row>
    <row r="9" spans="1:10">
      <c r="A9" s="4"/>
    </row>
    <row r="10" spans="1:10" ht="15" customHeight="1">
      <c r="A10" s="305" t="s">
        <v>38</v>
      </c>
      <c r="B10" s="9">
        <v>3</v>
      </c>
      <c r="D10" s="6">
        <v>802919</v>
      </c>
      <c r="F10" s="6">
        <v>759044</v>
      </c>
      <c r="H10" s="239"/>
      <c r="J10" s="7"/>
    </row>
    <row r="11" spans="1:10">
      <c r="A11" s="305" t="s">
        <v>39</v>
      </c>
      <c r="B11" s="9">
        <v>4</v>
      </c>
      <c r="D11" s="6">
        <v>5420</v>
      </c>
      <c r="F11" s="6">
        <v>6615</v>
      </c>
    </row>
    <row r="12" spans="1:10">
      <c r="A12" s="306" t="s">
        <v>40</v>
      </c>
      <c r="D12" s="8">
        <v>3182</v>
      </c>
      <c r="F12" s="8">
        <v>3143</v>
      </c>
      <c r="G12" s="9"/>
      <c r="J12" s="7"/>
    </row>
    <row r="13" spans="1:10">
      <c r="A13" s="305" t="s">
        <v>41</v>
      </c>
      <c r="B13" s="9">
        <v>5</v>
      </c>
      <c r="D13" s="6">
        <v>-48113</v>
      </c>
      <c r="F13" s="6">
        <v>-39093</v>
      </c>
      <c r="H13" s="10"/>
      <c r="J13" s="7"/>
    </row>
    <row r="14" spans="1:10">
      <c r="A14" s="305" t="s">
        <v>42</v>
      </c>
      <c r="B14" s="9">
        <v>6</v>
      </c>
      <c r="D14" s="6">
        <v>-32929</v>
      </c>
      <c r="F14" s="6">
        <v>-33378</v>
      </c>
      <c r="H14" s="10"/>
      <c r="J14" s="7"/>
    </row>
    <row r="15" spans="1:10">
      <c r="A15" s="305" t="s">
        <v>43</v>
      </c>
      <c r="B15" s="9">
        <v>7</v>
      </c>
      <c r="D15" s="6">
        <v>-73052</v>
      </c>
      <c r="F15" s="6">
        <v>-74341</v>
      </c>
      <c r="H15" s="11"/>
    </row>
    <row r="16" spans="1:10">
      <c r="A16" s="305" t="s">
        <v>44</v>
      </c>
      <c r="B16" s="9" t="s">
        <v>3</v>
      </c>
      <c r="D16" s="6">
        <v>-25653</v>
      </c>
      <c r="F16" s="6">
        <v>-26929</v>
      </c>
      <c r="H16" s="10"/>
    </row>
    <row r="17" spans="1:11">
      <c r="A17" s="305" t="s">
        <v>45</v>
      </c>
      <c r="D17" s="6">
        <v>-585362</v>
      </c>
      <c r="F17" s="6">
        <v>-557930</v>
      </c>
      <c r="H17" s="10"/>
    </row>
    <row r="18" spans="1:11">
      <c r="A18" s="305" t="s">
        <v>46</v>
      </c>
      <c r="B18" s="9">
        <v>8</v>
      </c>
      <c r="D18" s="6">
        <v>-2591</v>
      </c>
      <c r="F18" s="6">
        <v>-3234</v>
      </c>
      <c r="H18" s="11"/>
      <c r="J18" s="7"/>
    </row>
    <row r="19" spans="1:11" ht="15" customHeight="1">
      <c r="A19" s="307" t="s">
        <v>47</v>
      </c>
      <c r="D19" s="12">
        <f>SUM(D10:D18)</f>
        <v>43821</v>
      </c>
      <c r="F19" s="12">
        <f>SUM(F10:F18)</f>
        <v>33897</v>
      </c>
      <c r="H19" s="10"/>
      <c r="K19" s="7"/>
    </row>
    <row r="20" spans="1:11" ht="8.25" customHeight="1">
      <c r="A20" s="2"/>
      <c r="D20" s="6"/>
      <c r="F20" s="6"/>
      <c r="H20" s="10"/>
    </row>
    <row r="21" spans="1:11">
      <c r="A21" s="305" t="s">
        <v>48</v>
      </c>
      <c r="B21" s="9">
        <v>10</v>
      </c>
      <c r="D21" s="6">
        <v>2124</v>
      </c>
      <c r="F21" s="6">
        <v>4283</v>
      </c>
      <c r="H21" s="10"/>
    </row>
    <row r="22" spans="1:11">
      <c r="A22" s="305" t="s">
        <v>49</v>
      </c>
      <c r="B22" s="9">
        <v>11</v>
      </c>
      <c r="D22" s="6">
        <v>-3690</v>
      </c>
      <c r="F22" s="6">
        <v>-6753</v>
      </c>
      <c r="H22" s="10"/>
    </row>
    <row r="23" spans="1:11">
      <c r="A23" s="308" t="s">
        <v>50</v>
      </c>
      <c r="D23" s="12">
        <f>SUM(D21:D22)</f>
        <v>-1566</v>
      </c>
      <c r="F23" s="12">
        <f>SUM(F21:F22)</f>
        <v>-2470</v>
      </c>
      <c r="H23" s="10"/>
    </row>
    <row r="24" spans="1:11" ht="9" customHeight="1">
      <c r="A24" s="13"/>
      <c r="D24" s="15"/>
      <c r="F24" s="15"/>
      <c r="H24" s="10"/>
    </row>
    <row r="25" spans="1:11">
      <c r="A25" s="305" t="s">
        <v>51</v>
      </c>
      <c r="B25" s="9">
        <v>12</v>
      </c>
      <c r="D25" s="6">
        <v>9968</v>
      </c>
      <c r="F25" s="6">
        <v>4579</v>
      </c>
      <c r="H25" s="10"/>
    </row>
    <row r="26" spans="1:11" hidden="1">
      <c r="A26" s="305" t="s">
        <v>2</v>
      </c>
      <c r="D26" s="6">
        <v>0</v>
      </c>
      <c r="F26" s="6">
        <v>0</v>
      </c>
      <c r="H26" s="10"/>
    </row>
    <row r="27" spans="1:11" s="257" customFormat="1">
      <c r="A27" s="305" t="s">
        <v>52</v>
      </c>
      <c r="B27" s="259"/>
      <c r="C27" s="258"/>
      <c r="D27" s="6">
        <v>0</v>
      </c>
      <c r="E27" s="258"/>
      <c r="F27" s="6">
        <v>1249</v>
      </c>
      <c r="G27" s="258"/>
      <c r="H27" s="260"/>
    </row>
    <row r="28" spans="1:11">
      <c r="A28" s="307" t="s">
        <v>53</v>
      </c>
      <c r="D28" s="12">
        <f>D19+D23+D25+D27</f>
        <v>52223</v>
      </c>
      <c r="F28" s="12">
        <f>F19+F23+F25+F26+F27</f>
        <v>37255</v>
      </c>
      <c r="H28" s="14"/>
    </row>
    <row r="29" spans="1:11" ht="6.75" customHeight="1">
      <c r="A29" s="235"/>
      <c r="D29" s="108"/>
      <c r="F29" s="108"/>
      <c r="H29" s="14"/>
    </row>
    <row r="30" spans="1:11">
      <c r="A30" s="305" t="s">
        <v>54</v>
      </c>
      <c r="D30" s="16">
        <v>-5953</v>
      </c>
      <c r="F30" s="16">
        <v>-3399</v>
      </c>
      <c r="H30" s="14"/>
    </row>
    <row r="31" spans="1:11" ht="6.75" customHeight="1">
      <c r="A31" s="307"/>
      <c r="B31" s="142"/>
      <c r="C31" s="17"/>
      <c r="D31" s="15"/>
      <c r="E31" s="17"/>
      <c r="F31" s="15"/>
      <c r="G31" s="17"/>
      <c r="H31" s="14"/>
      <c r="J31" s="18"/>
    </row>
    <row r="32" spans="1:11" ht="7.5" customHeight="1">
      <c r="A32" s="307"/>
      <c r="B32" s="142"/>
      <c r="C32" s="17"/>
      <c r="D32" s="15"/>
      <c r="E32" s="17"/>
      <c r="F32" s="15"/>
      <c r="G32" s="17"/>
      <c r="H32" s="14"/>
      <c r="J32" s="18"/>
    </row>
    <row r="33" spans="1:10" ht="15.75" thickBot="1">
      <c r="A33" s="307" t="s">
        <v>55</v>
      </c>
      <c r="B33" s="142"/>
      <c r="C33" s="17"/>
      <c r="D33" s="99">
        <f>D28+D30</f>
        <v>46270</v>
      </c>
      <c r="E33" s="17"/>
      <c r="F33" s="99">
        <f>F28+F30</f>
        <v>33856</v>
      </c>
      <c r="G33" s="17"/>
      <c r="H33" s="14"/>
      <c r="J33" s="18"/>
    </row>
    <row r="34" spans="1:10" ht="15.75" thickTop="1">
      <c r="A34" s="307"/>
      <c r="B34" s="142"/>
      <c r="C34" s="17"/>
      <c r="D34" s="15"/>
      <c r="E34" s="17"/>
      <c r="F34" s="15"/>
      <c r="G34" s="17"/>
      <c r="H34" s="14"/>
      <c r="J34" s="18"/>
    </row>
    <row r="35" spans="1:10">
      <c r="A35" s="307" t="s">
        <v>56</v>
      </c>
      <c r="C35" s="19"/>
      <c r="D35" s="15"/>
      <c r="E35" s="19"/>
      <c r="F35" s="15"/>
      <c r="G35" s="17"/>
      <c r="H35" s="14"/>
      <c r="J35" s="18"/>
    </row>
    <row r="36" spans="1:10">
      <c r="A36" s="110" t="s">
        <v>57</v>
      </c>
      <c r="C36" s="19"/>
      <c r="D36" s="15"/>
      <c r="E36" s="19"/>
      <c r="F36" s="15"/>
      <c r="G36" s="17"/>
      <c r="H36" s="14"/>
      <c r="J36" s="18"/>
    </row>
    <row r="37" spans="1:10" s="266" customFormat="1" ht="15" customHeight="1">
      <c r="A37" s="232" t="s">
        <v>58</v>
      </c>
      <c r="B37" s="267"/>
      <c r="C37" s="19"/>
      <c r="D37" s="27">
        <v>0</v>
      </c>
      <c r="E37" s="19"/>
      <c r="F37" s="27">
        <v>-69</v>
      </c>
      <c r="G37" s="17"/>
      <c r="H37" s="14"/>
      <c r="J37" s="18"/>
    </row>
    <row r="38" spans="1:10" ht="18" customHeight="1">
      <c r="A38" s="111" t="s">
        <v>59</v>
      </c>
      <c r="B38" s="9">
        <v>13</v>
      </c>
      <c r="C38" s="19"/>
      <c r="D38" s="27">
        <v>-340</v>
      </c>
      <c r="E38" s="19"/>
      <c r="F38" s="27">
        <v>-82</v>
      </c>
      <c r="G38" s="17"/>
      <c r="H38" s="14"/>
      <c r="J38" s="18"/>
    </row>
    <row r="39" spans="1:10">
      <c r="A39" s="232"/>
      <c r="C39" s="19"/>
      <c r="D39" s="234">
        <f>SUM(D37:D38)</f>
        <v>-340</v>
      </c>
      <c r="E39" s="19"/>
      <c r="F39" s="234">
        <f>SUM(F37:F38)</f>
        <v>-151</v>
      </c>
      <c r="G39" s="17"/>
      <c r="H39" s="14"/>
      <c r="J39" s="18"/>
    </row>
    <row r="40" spans="1:10">
      <c r="A40" s="309" t="s">
        <v>60</v>
      </c>
      <c r="B40" s="143"/>
      <c r="C40" s="19"/>
      <c r="D40" s="27"/>
      <c r="E40" s="19"/>
      <c r="F40" s="15"/>
      <c r="G40" s="17"/>
      <c r="H40" s="14"/>
      <c r="J40" s="18"/>
    </row>
    <row r="41" spans="1:10">
      <c r="A41" s="295" t="s">
        <v>61</v>
      </c>
      <c r="B41" s="143"/>
      <c r="C41" s="19"/>
      <c r="D41" s="27">
        <f>159-2</f>
        <v>157</v>
      </c>
      <c r="E41" s="27"/>
      <c r="F41" s="27">
        <v>185</v>
      </c>
      <c r="G41" s="17"/>
      <c r="H41" s="14"/>
      <c r="J41" s="18"/>
    </row>
    <row r="42" spans="1:10" s="266" customFormat="1">
      <c r="A42" s="295" t="s">
        <v>62</v>
      </c>
      <c r="B42" s="143"/>
      <c r="C42" s="19"/>
      <c r="D42" s="27">
        <f>-127</f>
        <v>-127</v>
      </c>
      <c r="E42" s="27"/>
      <c r="F42" s="27">
        <v>-876</v>
      </c>
      <c r="G42" s="17"/>
      <c r="H42" s="14"/>
      <c r="J42" s="18"/>
    </row>
    <row r="43" spans="1:10">
      <c r="A43" s="235"/>
      <c r="B43" s="143"/>
      <c r="C43" s="19"/>
      <c r="D43" s="12">
        <f>SUM(D41:D42)</f>
        <v>30</v>
      </c>
      <c r="E43" s="19"/>
      <c r="F43" s="12">
        <f>SUM(F41:F42)</f>
        <v>-691</v>
      </c>
      <c r="G43" s="17"/>
      <c r="H43" s="14"/>
      <c r="J43" s="18"/>
    </row>
    <row r="44" spans="1:10">
      <c r="A44" s="307" t="s">
        <v>63</v>
      </c>
      <c r="B44" s="143">
        <v>13</v>
      </c>
      <c r="C44" s="19"/>
      <c r="D44" s="12">
        <f>D39+D43</f>
        <v>-310</v>
      </c>
      <c r="E44" s="19"/>
      <c r="F44" s="12">
        <f>F39+F43</f>
        <v>-842</v>
      </c>
      <c r="G44" s="17"/>
      <c r="H44" s="14"/>
      <c r="J44" s="18"/>
    </row>
    <row r="45" spans="1:10">
      <c r="A45" s="307"/>
      <c r="B45" s="143"/>
      <c r="C45" s="19"/>
      <c r="D45" s="15"/>
      <c r="E45" s="19"/>
      <c r="F45" s="15"/>
      <c r="G45" s="17"/>
      <c r="H45" s="14"/>
      <c r="J45" s="18"/>
    </row>
    <row r="46" spans="1:10" ht="15.75" thickBot="1">
      <c r="A46" s="310" t="s">
        <v>64</v>
      </c>
      <c r="B46" s="142"/>
      <c r="C46" s="17"/>
      <c r="D46" s="99">
        <f>+D33+D44</f>
        <v>45960</v>
      </c>
      <c r="E46" s="17"/>
      <c r="F46" s="99">
        <f>+F33+F44</f>
        <v>33014</v>
      </c>
      <c r="G46" s="17"/>
      <c r="H46" s="14"/>
      <c r="J46" s="18"/>
    </row>
    <row r="47" spans="1:10" ht="8.25" customHeight="1" thickTop="1">
      <c r="A47" s="309"/>
      <c r="B47" s="143"/>
      <c r="C47" s="19"/>
      <c r="D47" s="15"/>
      <c r="E47" s="19"/>
      <c r="F47" s="15"/>
      <c r="G47" s="17"/>
      <c r="H47" s="14"/>
      <c r="J47" s="18"/>
    </row>
    <row r="48" spans="1:10">
      <c r="A48" s="310" t="s">
        <v>65</v>
      </c>
      <c r="B48" s="144"/>
      <c r="C48" s="21"/>
      <c r="D48" s="22"/>
      <c r="E48" s="21"/>
      <c r="F48" s="22"/>
      <c r="G48" s="23"/>
      <c r="H48" s="14"/>
    </row>
    <row r="49" spans="1:10">
      <c r="A49" s="311" t="s">
        <v>66</v>
      </c>
      <c r="B49" s="26"/>
      <c r="C49" s="24"/>
      <c r="D49" s="25">
        <v>43365</v>
      </c>
      <c r="E49" s="24"/>
      <c r="F49" s="25">
        <v>32192</v>
      </c>
      <c r="G49" s="26"/>
      <c r="H49" s="14"/>
    </row>
    <row r="50" spans="1:10">
      <c r="A50" s="269" t="s">
        <v>67</v>
      </c>
      <c r="B50" s="26"/>
      <c r="C50" s="24"/>
      <c r="D50" s="27">
        <v>2905</v>
      </c>
      <c r="E50" s="24"/>
      <c r="F50" s="27">
        <v>1664</v>
      </c>
      <c r="G50" s="24"/>
      <c r="H50" s="14"/>
    </row>
    <row r="51" spans="1:10" ht="9" customHeight="1">
      <c r="A51" s="28"/>
      <c r="B51" s="144"/>
      <c r="C51" s="21"/>
      <c r="D51" s="107"/>
      <c r="E51" s="21"/>
      <c r="F51" s="107"/>
      <c r="G51" s="23"/>
      <c r="H51" s="14"/>
    </row>
    <row r="52" spans="1:10">
      <c r="A52" s="312" t="s">
        <v>68</v>
      </c>
      <c r="B52" s="144"/>
      <c r="C52" s="21"/>
      <c r="D52" s="107"/>
      <c r="E52" s="21"/>
      <c r="F52" s="107"/>
      <c r="G52" s="23"/>
      <c r="H52" s="14"/>
    </row>
    <row r="53" spans="1:10">
      <c r="A53" s="311" t="s">
        <v>66</v>
      </c>
      <c r="B53" s="26"/>
      <c r="C53" s="24"/>
      <c r="D53" s="25">
        <v>43047</v>
      </c>
      <c r="E53" s="24"/>
      <c r="F53" s="25">
        <v>31370</v>
      </c>
      <c r="G53" s="26"/>
      <c r="H53" s="14"/>
      <c r="J53" s="20"/>
    </row>
    <row r="54" spans="1:10">
      <c r="A54" s="269" t="s">
        <v>67</v>
      </c>
      <c r="B54" s="26"/>
      <c r="C54" s="24"/>
      <c r="D54" s="27">
        <v>2913</v>
      </c>
      <c r="E54" s="24"/>
      <c r="F54" s="27">
        <v>1644</v>
      </c>
      <c r="G54" s="24"/>
      <c r="H54" s="14"/>
    </row>
    <row r="55" spans="1:10" ht="8.25" customHeight="1">
      <c r="A55" s="269"/>
      <c r="B55" s="29"/>
      <c r="C55" s="29"/>
      <c r="D55" s="30"/>
      <c r="E55" s="29"/>
      <c r="F55" s="30"/>
      <c r="G55" s="29"/>
    </row>
    <row r="56" spans="1:10">
      <c r="A56" s="269" t="s">
        <v>69</v>
      </c>
      <c r="B56" s="270"/>
      <c r="C56" s="271" t="s">
        <v>4</v>
      </c>
      <c r="D56" s="283">
        <v>0.36</v>
      </c>
      <c r="E56" s="270"/>
      <c r="F56" s="283">
        <v>0.26</v>
      </c>
    </row>
    <row r="57" spans="1:10" s="266" customFormat="1">
      <c r="A57" s="31"/>
      <c r="B57" s="267"/>
      <c r="C57" s="258"/>
      <c r="D57" s="258"/>
      <c r="E57" s="258"/>
      <c r="F57" s="258"/>
      <c r="G57" s="258"/>
    </row>
    <row r="58" spans="1:10">
      <c r="A58" s="31"/>
    </row>
    <row r="59" spans="1:10">
      <c r="A59" s="376" t="s">
        <v>70</v>
      </c>
      <c r="B59" s="376"/>
      <c r="C59" s="376"/>
      <c r="D59" s="376"/>
      <c r="E59" s="376"/>
      <c r="F59" s="376"/>
      <c r="G59" s="17"/>
    </row>
    <row r="60" spans="1:10">
      <c r="A60" s="148"/>
      <c r="B60" s="142"/>
      <c r="C60" s="17"/>
      <c r="D60" s="25"/>
      <c r="E60" s="17"/>
      <c r="F60" s="25"/>
      <c r="G60" s="17"/>
    </row>
    <row r="61" spans="1:10">
      <c r="D61" s="294"/>
      <c r="F61" s="71"/>
    </row>
    <row r="62" spans="1:10">
      <c r="A62" s="313" t="s">
        <v>13</v>
      </c>
      <c r="D62" s="282"/>
      <c r="F62" s="282"/>
    </row>
    <row r="63" spans="1:10">
      <c r="A63" s="314" t="s">
        <v>8</v>
      </c>
      <c r="D63" s="293"/>
    </row>
    <row r="64" spans="1:10">
      <c r="A64" s="302"/>
    </row>
    <row r="65" spans="1:8">
      <c r="A65" s="315" t="s">
        <v>71</v>
      </c>
    </row>
    <row r="66" spans="1:8">
      <c r="A66" s="316" t="s">
        <v>18</v>
      </c>
    </row>
    <row r="67" spans="1:8">
      <c r="A67" s="317"/>
    </row>
    <row r="68" spans="1:8">
      <c r="A68" s="318" t="s">
        <v>19</v>
      </c>
    </row>
    <row r="69" spans="1:8">
      <c r="A69" s="319" t="s">
        <v>20</v>
      </c>
    </row>
    <row r="71" spans="1:8">
      <c r="A71" s="2"/>
    </row>
    <row r="72" spans="1:8">
      <c r="A72" s="2"/>
    </row>
    <row r="73" spans="1:8">
      <c r="A73" s="2"/>
    </row>
    <row r="74" spans="1:8">
      <c r="A74" s="2"/>
      <c r="H74" s="240"/>
    </row>
    <row r="75" spans="1:8">
      <c r="A75" s="370"/>
      <c r="B75" s="370"/>
      <c r="C75" s="370"/>
      <c r="D75" s="370"/>
      <c r="E75" s="370"/>
      <c r="F75" s="370"/>
      <c r="G75" s="370"/>
    </row>
    <row r="76" spans="1:8" ht="17.25" customHeight="1">
      <c r="A76" s="32"/>
      <c r="B76" s="35"/>
      <c r="C76" s="35"/>
      <c r="D76" s="35"/>
      <c r="E76" s="35"/>
      <c r="F76" s="35"/>
      <c r="G76" s="35"/>
    </row>
    <row r="77" spans="1:8">
      <c r="A77" s="36"/>
    </row>
    <row r="78" spans="1:8">
      <c r="A78" s="37"/>
    </row>
    <row r="79" spans="1:8">
      <c r="A79" s="38"/>
    </row>
    <row r="80" spans="1:8">
      <c r="A80" s="38"/>
    </row>
    <row r="81" spans="1:1">
      <c r="A81" s="34"/>
    </row>
    <row r="82" spans="1:1">
      <c r="A82" s="39"/>
    </row>
    <row r="83" spans="1:1">
      <c r="A83" s="33"/>
    </row>
    <row r="88" spans="1:1">
      <c r="A88" s="40"/>
    </row>
  </sheetData>
  <mergeCells count="5">
    <mergeCell ref="A75:G75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86" zoomScaleNormal="90" zoomScaleSheetLayoutView="86" workbookViewId="0">
      <selection sqref="A1:G1"/>
    </sheetView>
  </sheetViews>
  <sheetFormatPr defaultColWidth="9.28515625" defaultRowHeight="12.75"/>
  <cols>
    <col min="1" max="1" width="67.42578125" style="41" customWidth="1"/>
    <col min="2" max="2" width="8.28515625" style="41" customWidth="1"/>
    <col min="3" max="3" width="12.7109375" style="41" customWidth="1"/>
    <col min="4" max="4" width="14.42578125" style="63" customWidth="1"/>
    <col min="5" max="5" width="1.28515625" style="41" customWidth="1"/>
    <col min="6" max="6" width="14.5703125" style="63" customWidth="1"/>
    <col min="7" max="7" width="1.28515625" style="41" customWidth="1"/>
    <col min="8" max="8" width="1.5703125" style="41" customWidth="1"/>
    <col min="9" max="16384" width="9.28515625" style="41"/>
  </cols>
  <sheetData>
    <row r="1" spans="1:8" ht="15">
      <c r="A1" s="371" t="s">
        <v>6</v>
      </c>
      <c r="B1" s="372"/>
      <c r="C1" s="372"/>
      <c r="D1" s="372"/>
      <c r="E1" s="372"/>
      <c r="F1" s="372"/>
      <c r="G1" s="372"/>
    </row>
    <row r="2" spans="1:8" ht="14.25">
      <c r="A2" s="320" t="s">
        <v>75</v>
      </c>
      <c r="B2" s="321"/>
      <c r="C2" s="321"/>
      <c r="D2" s="322"/>
      <c r="E2" s="321"/>
      <c r="F2" s="322"/>
      <c r="G2" s="321"/>
    </row>
    <row r="3" spans="1:8" ht="15">
      <c r="A3" s="42" t="s">
        <v>37</v>
      </c>
      <c r="B3" s="43"/>
      <c r="C3" s="43"/>
      <c r="D3" s="44"/>
      <c r="E3" s="43"/>
      <c r="F3" s="44"/>
      <c r="G3" s="43"/>
    </row>
    <row r="4" spans="1:8" ht="26.25" customHeight="1">
      <c r="A4" s="45"/>
      <c r="B4" s="236"/>
      <c r="C4" s="377" t="s">
        <v>72</v>
      </c>
      <c r="D4" s="378" t="s">
        <v>123</v>
      </c>
      <c r="E4" s="237"/>
      <c r="F4" s="378" t="s">
        <v>124</v>
      </c>
      <c r="G4" s="145"/>
    </row>
    <row r="5" spans="1:8" ht="12" customHeight="1">
      <c r="B5" s="236"/>
      <c r="C5" s="377"/>
      <c r="D5" s="379"/>
      <c r="E5" s="237"/>
      <c r="F5" s="378"/>
      <c r="G5" s="145"/>
    </row>
    <row r="6" spans="1:8" ht="12" customHeight="1">
      <c r="B6" s="236"/>
      <c r="C6" s="237"/>
      <c r="D6" s="238"/>
      <c r="E6" s="237"/>
      <c r="F6" s="238"/>
      <c r="G6" s="145"/>
    </row>
    <row r="7" spans="1:8" ht="14.25">
      <c r="A7" s="320" t="s">
        <v>76</v>
      </c>
      <c r="B7" s="9"/>
      <c r="C7" s="9"/>
      <c r="D7" s="46"/>
      <c r="E7" s="9"/>
      <c r="F7" s="46"/>
      <c r="G7" s="9"/>
    </row>
    <row r="8" spans="1:8" ht="14.25">
      <c r="A8" s="320" t="s">
        <v>77</v>
      </c>
      <c r="B8" s="47"/>
      <c r="C8" s="47"/>
      <c r="D8" s="48"/>
      <c r="E8" s="47"/>
      <c r="F8" s="48"/>
      <c r="G8" s="47"/>
    </row>
    <row r="9" spans="1:8" ht="15">
      <c r="A9" s="323" t="s">
        <v>78</v>
      </c>
      <c r="B9" s="50"/>
      <c r="C9" s="50">
        <v>14</v>
      </c>
      <c r="D9" s="146">
        <v>358261</v>
      </c>
      <c r="E9" s="50"/>
      <c r="F9" s="284">
        <v>362393</v>
      </c>
      <c r="G9" s="50"/>
    </row>
    <row r="10" spans="1:8" ht="15">
      <c r="A10" s="324" t="s">
        <v>79</v>
      </c>
      <c r="B10" s="50"/>
      <c r="C10" s="50">
        <v>15</v>
      </c>
      <c r="D10" s="146">
        <v>50946</v>
      </c>
      <c r="E10" s="50"/>
      <c r="F10" s="284">
        <v>54421</v>
      </c>
      <c r="G10" s="50"/>
    </row>
    <row r="11" spans="1:8" ht="15">
      <c r="A11" s="324" t="s">
        <v>80</v>
      </c>
      <c r="B11" s="50"/>
      <c r="C11" s="50">
        <v>15</v>
      </c>
      <c r="D11" s="146">
        <v>13439</v>
      </c>
      <c r="E11" s="50"/>
      <c r="F11" s="284">
        <v>13420</v>
      </c>
      <c r="G11" s="50"/>
    </row>
    <row r="12" spans="1:8" ht="15">
      <c r="A12" s="323" t="s">
        <v>81</v>
      </c>
      <c r="B12" s="50"/>
      <c r="C12" s="50">
        <v>16</v>
      </c>
      <c r="D12" s="146">
        <v>9446</v>
      </c>
      <c r="E12" s="50"/>
      <c r="F12" s="284">
        <v>9446</v>
      </c>
      <c r="G12" s="50"/>
    </row>
    <row r="13" spans="1:8" ht="15">
      <c r="A13" s="325" t="s">
        <v>82</v>
      </c>
      <c r="B13" s="50"/>
      <c r="C13" s="50">
        <v>17</v>
      </c>
      <c r="D13" s="146">
        <v>136989</v>
      </c>
      <c r="E13" s="50"/>
      <c r="F13" s="284">
        <v>127320</v>
      </c>
      <c r="G13" s="50"/>
    </row>
    <row r="14" spans="1:8" ht="15">
      <c r="A14" s="324" t="s">
        <v>83</v>
      </c>
      <c r="B14" s="50"/>
      <c r="C14" s="50">
        <v>18</v>
      </c>
      <c r="D14" s="146">
        <v>5207</v>
      </c>
      <c r="E14" s="50"/>
      <c r="F14" s="284">
        <v>5778</v>
      </c>
      <c r="G14" s="50"/>
    </row>
    <row r="15" spans="1:8" ht="15">
      <c r="A15" s="325" t="s">
        <v>84</v>
      </c>
      <c r="B15" s="50"/>
      <c r="C15" s="50">
        <v>19</v>
      </c>
      <c r="D15" s="146">
        <v>50444</v>
      </c>
      <c r="E15" s="50"/>
      <c r="F15" s="284">
        <v>49696</v>
      </c>
      <c r="G15" s="50"/>
      <c r="H15" s="104"/>
    </row>
    <row r="16" spans="1:8" ht="15">
      <c r="A16" s="325" t="s">
        <v>85</v>
      </c>
      <c r="B16" s="50"/>
      <c r="C16" s="50">
        <v>20</v>
      </c>
      <c r="D16" s="146">
        <v>10582</v>
      </c>
      <c r="E16" s="50"/>
      <c r="F16" s="284">
        <v>10222</v>
      </c>
      <c r="G16" s="50"/>
    </row>
    <row r="17" spans="1:10" ht="15">
      <c r="A17" s="324" t="s">
        <v>86</v>
      </c>
      <c r="B17" s="59"/>
      <c r="C17" s="59"/>
      <c r="D17" s="146">
        <v>1291</v>
      </c>
      <c r="E17" s="59"/>
      <c r="F17" s="284">
        <v>1050</v>
      </c>
      <c r="G17" s="59"/>
    </row>
    <row r="18" spans="1:10" ht="14.25" customHeight="1">
      <c r="A18" s="53"/>
      <c r="B18" s="47"/>
      <c r="C18" s="47"/>
      <c r="D18" s="54">
        <f>SUM(D9:D17)</f>
        <v>636605</v>
      </c>
      <c r="E18" s="47"/>
      <c r="F18" s="54">
        <f>SUM(F9:F17)</f>
        <v>633746</v>
      </c>
      <c r="G18" s="47"/>
    </row>
    <row r="19" spans="1:10" ht="15">
      <c r="A19" s="320" t="s">
        <v>87</v>
      </c>
      <c r="B19" s="47"/>
      <c r="C19" s="47"/>
      <c r="D19" s="233"/>
      <c r="E19" s="47"/>
      <c r="F19" s="248"/>
      <c r="G19" s="47"/>
      <c r="H19" s="101"/>
    </row>
    <row r="20" spans="1:10" ht="15">
      <c r="A20" s="323" t="s">
        <v>88</v>
      </c>
      <c r="B20" s="50"/>
      <c r="C20" s="50">
        <v>21</v>
      </c>
      <c r="D20" s="146">
        <v>269529</v>
      </c>
      <c r="E20" s="50"/>
      <c r="F20" s="284">
        <v>255949</v>
      </c>
      <c r="G20" s="50"/>
    </row>
    <row r="21" spans="1:10" ht="15">
      <c r="A21" s="323" t="s">
        <v>89</v>
      </c>
      <c r="B21" s="50"/>
      <c r="C21" s="105">
        <v>22</v>
      </c>
      <c r="D21" s="146">
        <v>244109</v>
      </c>
      <c r="E21" s="105"/>
      <c r="F21" s="284">
        <v>227832</v>
      </c>
      <c r="G21" s="105"/>
    </row>
    <row r="22" spans="1:10" ht="15">
      <c r="A22" s="323" t="s">
        <v>90</v>
      </c>
      <c r="B22" s="50"/>
      <c r="C22" s="105">
        <v>23</v>
      </c>
      <c r="D22" s="146">
        <v>15998</v>
      </c>
      <c r="E22" s="105"/>
      <c r="F22" s="284">
        <v>14479</v>
      </c>
      <c r="G22" s="105"/>
      <c r="H22" s="52"/>
      <c r="J22" s="52"/>
    </row>
    <row r="23" spans="1:10" ht="15">
      <c r="A23" s="323" t="s">
        <v>91</v>
      </c>
      <c r="B23" s="50"/>
      <c r="C23" s="50">
        <v>24</v>
      </c>
      <c r="D23" s="146">
        <f>30577+55</f>
        <v>30632</v>
      </c>
      <c r="E23" s="50"/>
      <c r="F23" s="284">
        <v>35250</v>
      </c>
      <c r="G23" s="50"/>
    </row>
    <row r="24" spans="1:10" ht="15">
      <c r="A24" s="323" t="s">
        <v>92</v>
      </c>
      <c r="B24" s="50"/>
      <c r="C24" s="50">
        <v>25</v>
      </c>
      <c r="D24" s="146">
        <f>19016+55-55</f>
        <v>19016</v>
      </c>
      <c r="E24" s="50"/>
      <c r="F24" s="284">
        <v>37722</v>
      </c>
      <c r="G24" s="50"/>
    </row>
    <row r="25" spans="1:10" ht="14.25">
      <c r="A25" s="42"/>
      <c r="B25" s="47"/>
      <c r="C25" s="50"/>
      <c r="D25" s="54">
        <f>SUM(D20:D24)</f>
        <v>579284</v>
      </c>
      <c r="E25" s="50"/>
      <c r="F25" s="54">
        <f>SUM(F20:F24)</f>
        <v>571232</v>
      </c>
      <c r="G25" s="50"/>
    </row>
    <row r="26" spans="1:10" ht="6.75" customHeight="1">
      <c r="A26" s="42"/>
      <c r="B26" s="47"/>
      <c r="C26" s="50"/>
      <c r="D26" s="55"/>
      <c r="E26" s="50"/>
      <c r="F26" s="55"/>
      <c r="G26" s="50"/>
    </row>
    <row r="27" spans="1:10" ht="15" thickBot="1">
      <c r="A27" s="320" t="s">
        <v>93</v>
      </c>
      <c r="B27" s="47"/>
      <c r="C27" s="50"/>
      <c r="D27" s="57">
        <f>SUM(D25,D18)</f>
        <v>1215889</v>
      </c>
      <c r="E27" s="50"/>
      <c r="F27" s="57">
        <f>SUM(F25,F18)</f>
        <v>1204978</v>
      </c>
      <c r="G27" s="50"/>
      <c r="H27" s="102"/>
    </row>
    <row r="28" spans="1:10" ht="8.25" customHeight="1" thickTop="1">
      <c r="A28" s="320"/>
      <c r="B28" s="47"/>
      <c r="C28" s="47"/>
      <c r="D28" s="55"/>
      <c r="E28" s="47"/>
      <c r="F28" s="55"/>
      <c r="G28" s="47"/>
    </row>
    <row r="29" spans="1:10" ht="14.25">
      <c r="A29" s="320" t="s">
        <v>94</v>
      </c>
      <c r="B29" s="9"/>
      <c r="C29" s="9"/>
      <c r="D29" s="55"/>
      <c r="E29" s="9"/>
      <c r="F29" s="55"/>
      <c r="G29" s="9"/>
    </row>
    <row r="30" spans="1:10" ht="14.25">
      <c r="A30" s="326" t="s">
        <v>95</v>
      </c>
      <c r="B30" s="9"/>
      <c r="C30" s="9"/>
      <c r="D30" s="58"/>
      <c r="E30" s="9"/>
      <c r="F30" s="58"/>
      <c r="G30" s="9"/>
    </row>
    <row r="31" spans="1:10" ht="15">
      <c r="A31" s="327" t="s">
        <v>96</v>
      </c>
      <c r="B31" s="59"/>
      <c r="C31" s="59"/>
      <c r="D31" s="146">
        <v>134798</v>
      </c>
      <c r="E31" s="59"/>
      <c r="F31" s="284">
        <v>134798</v>
      </c>
      <c r="G31" s="59"/>
    </row>
    <row r="32" spans="1:10" ht="15">
      <c r="A32" s="323" t="s">
        <v>97</v>
      </c>
      <c r="B32" s="59"/>
      <c r="C32" s="59"/>
      <c r="D32" s="146">
        <v>55023</v>
      </c>
      <c r="E32" s="59"/>
      <c r="F32" s="284">
        <v>55031</v>
      </c>
      <c r="G32" s="59"/>
      <c r="J32" s="228"/>
    </row>
    <row r="33" spans="1:10" ht="15">
      <c r="A33" s="328" t="s">
        <v>98</v>
      </c>
      <c r="B33" s="59"/>
      <c r="C33" s="59"/>
      <c r="D33" s="146">
        <v>12512</v>
      </c>
      <c r="E33" s="59"/>
      <c r="F33" s="284">
        <v>12512</v>
      </c>
      <c r="G33" s="59"/>
      <c r="J33" s="228"/>
    </row>
    <row r="34" spans="1:10" ht="15">
      <c r="A34" s="323" t="s">
        <v>99</v>
      </c>
      <c r="B34" s="59"/>
      <c r="D34" s="146">
        <v>484614</v>
      </c>
      <c r="E34" s="59"/>
      <c r="F34" s="284">
        <v>444634</v>
      </c>
      <c r="G34" s="59"/>
      <c r="H34" s="104"/>
      <c r="J34" s="228"/>
    </row>
    <row r="35" spans="1:10" ht="14.25">
      <c r="A35" s="42"/>
      <c r="B35" s="47"/>
      <c r="C35" s="59">
        <v>26</v>
      </c>
      <c r="D35" s="60">
        <f>SUM(D31:D34)</f>
        <v>686947</v>
      </c>
      <c r="E35" s="50"/>
      <c r="F35" s="60">
        <f>SUM(F31:F34)</f>
        <v>646975</v>
      </c>
      <c r="G35" s="50"/>
    </row>
    <row r="36" spans="1:10" ht="9" customHeight="1">
      <c r="A36" s="42"/>
      <c r="B36" s="47"/>
      <c r="C36" s="50"/>
      <c r="D36" s="61"/>
      <c r="E36" s="50"/>
      <c r="F36" s="61"/>
      <c r="G36" s="50"/>
    </row>
    <row r="37" spans="1:10" ht="14.25">
      <c r="A37" s="329" t="s">
        <v>100</v>
      </c>
      <c r="B37" s="47"/>
      <c r="C37" s="50"/>
      <c r="D37" s="62">
        <v>12892</v>
      </c>
      <c r="E37" s="50"/>
      <c r="F37" s="285">
        <v>11893</v>
      </c>
      <c r="G37" s="50"/>
    </row>
    <row r="38" spans="1:10" ht="7.5" customHeight="1">
      <c r="A38" s="329"/>
      <c r="B38" s="47"/>
      <c r="C38" s="50"/>
      <c r="D38" s="61"/>
      <c r="E38" s="50"/>
      <c r="F38" s="61"/>
      <c r="G38" s="50"/>
    </row>
    <row r="39" spans="1:10" ht="14.25">
      <c r="A39" s="330" t="s">
        <v>101</v>
      </c>
      <c r="B39" s="47"/>
      <c r="C39" s="50">
        <v>26</v>
      </c>
      <c r="D39" s="62">
        <f>D37+D35</f>
        <v>699839</v>
      </c>
      <c r="E39" s="50"/>
      <c r="F39" s="62">
        <f>F37+F35</f>
        <v>658868</v>
      </c>
      <c r="G39" s="50"/>
    </row>
    <row r="40" spans="1:10" ht="9" customHeight="1">
      <c r="A40" s="330"/>
      <c r="B40" s="47"/>
      <c r="C40" s="50"/>
      <c r="D40" s="61"/>
      <c r="E40" s="50"/>
      <c r="F40" s="61"/>
      <c r="G40" s="50"/>
    </row>
    <row r="41" spans="1:10" ht="15">
      <c r="A41" s="331" t="s">
        <v>102</v>
      </c>
      <c r="B41" s="47"/>
      <c r="C41" s="47"/>
      <c r="D41" s="56"/>
      <c r="E41" s="47"/>
      <c r="F41" s="56"/>
      <c r="G41" s="47"/>
    </row>
    <row r="42" spans="1:10" ht="15">
      <c r="A42" s="320" t="s">
        <v>103</v>
      </c>
      <c r="B42" s="59"/>
      <c r="C42" s="59"/>
      <c r="D42" s="56"/>
      <c r="E42" s="59"/>
      <c r="F42" s="56"/>
      <c r="G42" s="59"/>
    </row>
    <row r="43" spans="1:10" ht="15">
      <c r="A43" s="323" t="s">
        <v>104</v>
      </c>
      <c r="B43" s="59"/>
      <c r="C43" s="59">
        <v>27</v>
      </c>
      <c r="D43" s="51">
        <v>41998</v>
      </c>
      <c r="E43" s="59"/>
      <c r="F43" s="286">
        <v>42907</v>
      </c>
      <c r="G43" s="59"/>
    </row>
    <row r="44" spans="1:10" ht="15">
      <c r="A44" s="324" t="s">
        <v>105</v>
      </c>
      <c r="B44" s="59"/>
      <c r="C44" s="59"/>
      <c r="D44" s="51">
        <v>7754</v>
      </c>
      <c r="E44" s="59"/>
      <c r="F44" s="286">
        <v>8472</v>
      </c>
      <c r="G44" s="59"/>
    </row>
    <row r="45" spans="1:10" ht="15">
      <c r="A45" s="324" t="s">
        <v>106</v>
      </c>
      <c r="B45" s="59"/>
      <c r="C45" s="59">
        <v>28</v>
      </c>
      <c r="D45" s="51">
        <v>10962</v>
      </c>
      <c r="E45" s="59"/>
      <c r="F45" s="286">
        <v>10210</v>
      </c>
      <c r="G45" s="59"/>
    </row>
    <row r="46" spans="1:10" ht="15">
      <c r="A46" s="323" t="s">
        <v>107</v>
      </c>
      <c r="B46" s="59"/>
      <c r="C46" s="59">
        <v>29</v>
      </c>
      <c r="D46" s="51">
        <v>8051</v>
      </c>
      <c r="E46" s="59"/>
      <c r="F46" s="286">
        <v>7622</v>
      </c>
      <c r="G46" s="59"/>
      <c r="H46" s="104"/>
    </row>
    <row r="47" spans="1:10" ht="15">
      <c r="A47" s="332" t="s">
        <v>108</v>
      </c>
      <c r="B47" s="59"/>
      <c r="C47" s="59">
        <v>30</v>
      </c>
      <c r="D47" s="51">
        <v>37995</v>
      </c>
      <c r="E47" s="59"/>
      <c r="F47" s="286">
        <v>38589</v>
      </c>
      <c r="G47" s="59"/>
    </row>
    <row r="48" spans="1:10" ht="15">
      <c r="A48" s="332" t="s">
        <v>109</v>
      </c>
      <c r="B48" s="59"/>
      <c r="C48" s="59">
        <v>31</v>
      </c>
      <c r="D48" s="51">
        <v>6615</v>
      </c>
      <c r="E48" s="59"/>
      <c r="F48" s="286">
        <v>6783</v>
      </c>
      <c r="G48" s="59"/>
    </row>
    <row r="49" spans="1:11" ht="15">
      <c r="A49" s="323" t="s">
        <v>110</v>
      </c>
      <c r="B49" s="59"/>
      <c r="C49" s="59">
        <v>32</v>
      </c>
      <c r="D49" s="51">
        <v>7626</v>
      </c>
      <c r="E49" s="59"/>
      <c r="F49" s="286">
        <v>7635</v>
      </c>
      <c r="G49" s="59"/>
    </row>
    <row r="50" spans="1:11" ht="15">
      <c r="A50" s="53"/>
      <c r="B50" s="47"/>
      <c r="C50" s="59"/>
      <c r="D50" s="220">
        <f>SUM(D43:D49)</f>
        <v>121001</v>
      </c>
      <c r="E50" s="59"/>
      <c r="F50" s="220">
        <f>SUM(F43:F49)</f>
        <v>122218</v>
      </c>
      <c r="G50" s="59"/>
      <c r="H50" s="63"/>
    </row>
    <row r="51" spans="1:11" ht="14.25" customHeight="1"/>
    <row r="52" spans="1:11" ht="15">
      <c r="A52" s="320" t="s">
        <v>111</v>
      </c>
      <c r="B52" s="64"/>
      <c r="C52" s="64"/>
      <c r="D52" s="65"/>
      <c r="E52" s="64"/>
      <c r="F52" s="65"/>
      <c r="G52" s="64"/>
    </row>
    <row r="53" spans="1:11" s="104" customFormat="1" ht="15">
      <c r="A53" s="332" t="s">
        <v>112</v>
      </c>
      <c r="B53" s="50"/>
      <c r="C53" s="50">
        <v>33</v>
      </c>
      <c r="D53" s="51">
        <v>175968</v>
      </c>
      <c r="E53" s="50"/>
      <c r="F53" s="286">
        <v>217392</v>
      </c>
      <c r="G53" s="50"/>
    </row>
    <row r="54" spans="1:11" ht="15">
      <c r="A54" s="332" t="s">
        <v>113</v>
      </c>
      <c r="B54" s="50"/>
      <c r="C54" s="50">
        <v>27</v>
      </c>
      <c r="D54" s="51">
        <v>9402</v>
      </c>
      <c r="E54" s="50"/>
      <c r="F54" s="286">
        <v>9467</v>
      </c>
      <c r="G54" s="50"/>
    </row>
    <row r="55" spans="1:11" ht="15">
      <c r="A55" s="332" t="s">
        <v>114</v>
      </c>
      <c r="B55" s="50"/>
      <c r="C55" s="50">
        <v>34</v>
      </c>
      <c r="D55" s="51">
        <v>156016</v>
      </c>
      <c r="E55" s="50"/>
      <c r="F55" s="286">
        <v>143480</v>
      </c>
      <c r="G55" s="50"/>
    </row>
    <row r="56" spans="1:11" ht="15">
      <c r="A56" s="332" t="s">
        <v>115</v>
      </c>
      <c r="B56" s="50"/>
      <c r="C56" s="50">
        <v>35</v>
      </c>
      <c r="D56" s="51">
        <v>3816</v>
      </c>
      <c r="E56" s="105"/>
      <c r="F56" s="286">
        <v>3700</v>
      </c>
      <c r="G56" s="105"/>
      <c r="H56" s="52"/>
      <c r="I56" s="52"/>
    </row>
    <row r="57" spans="1:11" ht="15">
      <c r="A57" s="332" t="s">
        <v>116</v>
      </c>
      <c r="B57" s="50"/>
      <c r="C57" s="50">
        <v>36</v>
      </c>
      <c r="D57" s="51">
        <v>5878</v>
      </c>
      <c r="E57" s="50"/>
      <c r="F57" s="286">
        <v>6370</v>
      </c>
      <c r="G57" s="50"/>
    </row>
    <row r="58" spans="1:11" ht="15">
      <c r="A58" s="332" t="s">
        <v>117</v>
      </c>
      <c r="B58" s="50"/>
      <c r="C58" s="50">
        <v>30</v>
      </c>
      <c r="D58" s="51">
        <v>11415</v>
      </c>
      <c r="E58" s="50"/>
      <c r="F58" s="286">
        <v>11583</v>
      </c>
      <c r="G58" s="50"/>
    </row>
    <row r="59" spans="1:11" ht="15">
      <c r="A59" s="333" t="s">
        <v>118</v>
      </c>
      <c r="B59" s="50"/>
      <c r="C59" s="50">
        <v>37</v>
      </c>
      <c r="D59" s="51">
        <v>19577</v>
      </c>
      <c r="E59" s="50"/>
      <c r="F59" s="286">
        <v>17888</v>
      </c>
      <c r="G59" s="50"/>
      <c r="H59" s="52"/>
      <c r="I59" s="52"/>
    </row>
    <row r="60" spans="1:11" ht="15">
      <c r="A60" s="332" t="s">
        <v>119</v>
      </c>
      <c r="B60" s="50"/>
      <c r="C60" s="50">
        <v>38</v>
      </c>
      <c r="D60" s="51">
        <v>5528</v>
      </c>
      <c r="E60" s="50"/>
      <c r="F60" s="286">
        <v>7039</v>
      </c>
      <c r="G60" s="50"/>
    </row>
    <row r="61" spans="1:11" ht="15">
      <c r="A61" s="332" t="s">
        <v>120</v>
      </c>
      <c r="B61" s="50"/>
      <c r="C61" s="50">
        <v>39</v>
      </c>
      <c r="D61" s="51">
        <v>7449</v>
      </c>
      <c r="E61" s="50"/>
      <c r="F61" s="286">
        <v>6973</v>
      </c>
      <c r="G61" s="50"/>
      <c r="K61" s="63"/>
    </row>
    <row r="62" spans="1:11" ht="14.25">
      <c r="A62" s="320"/>
      <c r="B62" s="47"/>
      <c r="C62" s="47"/>
      <c r="D62" s="60">
        <f>SUM(D53:D61)</f>
        <v>395049</v>
      </c>
      <c r="E62" s="47"/>
      <c r="F62" s="60">
        <f>SUM(F53:F61)</f>
        <v>423892</v>
      </c>
      <c r="G62" s="47"/>
      <c r="H62" s="63"/>
    </row>
    <row r="63" spans="1:11" ht="7.5" customHeight="1">
      <c r="A63" s="320"/>
      <c r="B63" s="47"/>
      <c r="C63" s="47"/>
      <c r="D63" s="61"/>
      <c r="E63" s="47"/>
      <c r="F63" s="61"/>
      <c r="G63" s="47"/>
    </row>
    <row r="64" spans="1:11" ht="14.25">
      <c r="A64" s="331" t="s">
        <v>121</v>
      </c>
      <c r="B64" s="47"/>
      <c r="C64" s="47"/>
      <c r="D64" s="62">
        <f>D50+D62</f>
        <v>516050</v>
      </c>
      <c r="E64" s="47"/>
      <c r="F64" s="62">
        <f>F50+F62</f>
        <v>546110</v>
      </c>
      <c r="G64" s="47"/>
      <c r="H64" s="63"/>
    </row>
    <row r="65" spans="1:10" ht="6.75" customHeight="1">
      <c r="A65" s="334"/>
      <c r="B65" s="47"/>
      <c r="C65" s="47"/>
      <c r="D65" s="61"/>
      <c r="E65" s="47"/>
      <c r="F65" s="61"/>
      <c r="G65" s="47"/>
    </row>
    <row r="66" spans="1:10" ht="15" thickBot="1">
      <c r="A66" s="320" t="s">
        <v>122</v>
      </c>
      <c r="B66" s="47"/>
      <c r="C66" s="47"/>
      <c r="D66" s="57">
        <f>D64+D39</f>
        <v>1215889</v>
      </c>
      <c r="E66" s="47"/>
      <c r="F66" s="57">
        <f>F64+F39</f>
        <v>1204978</v>
      </c>
      <c r="G66" s="47"/>
    </row>
    <row r="67" spans="1:10" ht="15.75" thickTop="1">
      <c r="A67" s="49"/>
      <c r="B67" s="50"/>
      <c r="C67" s="66"/>
      <c r="D67" s="109"/>
      <c r="E67" s="66"/>
      <c r="F67" s="109"/>
      <c r="G67" s="66"/>
      <c r="J67" s="63"/>
    </row>
    <row r="68" spans="1:10" ht="15">
      <c r="A68" s="49"/>
      <c r="B68" s="50"/>
      <c r="C68" s="66"/>
      <c r="D68" s="109"/>
      <c r="E68" s="66"/>
      <c r="F68" s="109"/>
      <c r="G68" s="66"/>
    </row>
    <row r="69" spans="1:10" ht="15">
      <c r="A69" s="31" t="s">
        <v>70</v>
      </c>
      <c r="B69" s="50"/>
      <c r="C69" s="66"/>
      <c r="D69" s="109"/>
      <c r="E69" s="66"/>
      <c r="F69" s="109"/>
      <c r="G69" s="66"/>
    </row>
    <row r="70" spans="1:10" ht="15">
      <c r="A70" s="49"/>
      <c r="B70" s="50"/>
      <c r="C70" s="66"/>
      <c r="D70" s="109"/>
      <c r="E70" s="66"/>
      <c r="F70" s="109"/>
      <c r="G70" s="66"/>
    </row>
    <row r="71" spans="1:10" ht="15">
      <c r="A71" s="67"/>
      <c r="B71" s="50"/>
      <c r="C71" s="68"/>
      <c r="D71" s="69"/>
      <c r="E71" s="68"/>
      <c r="F71" s="69"/>
      <c r="G71" s="68"/>
    </row>
    <row r="72" spans="1:10" ht="17.25" customHeight="1">
      <c r="A72" s="35"/>
      <c r="B72" s="35"/>
      <c r="C72" s="35"/>
      <c r="D72" s="70"/>
      <c r="E72" s="35"/>
      <c r="F72" s="70"/>
      <c r="G72" s="35"/>
    </row>
    <row r="73" spans="1:10" ht="8.25" customHeight="1">
      <c r="A73" s="35"/>
      <c r="B73" s="35"/>
      <c r="C73" s="35"/>
      <c r="D73" s="70"/>
      <c r="E73" s="35"/>
      <c r="F73" s="70"/>
      <c r="G73" s="35"/>
    </row>
    <row r="74" spans="1:10" s="1" customFormat="1" ht="15">
      <c r="A74" s="313" t="s">
        <v>13</v>
      </c>
      <c r="B74" s="5"/>
      <c r="C74" s="5"/>
      <c r="D74" s="71"/>
      <c r="E74" s="5"/>
      <c r="F74" s="71"/>
      <c r="G74" s="5"/>
    </row>
    <row r="75" spans="1:10" s="1" customFormat="1" ht="15">
      <c r="A75" s="314" t="s">
        <v>8</v>
      </c>
      <c r="B75" s="5"/>
      <c r="C75" s="5"/>
      <c r="D75" s="71"/>
      <c r="E75" s="5"/>
      <c r="F75" s="71"/>
      <c r="G75" s="5"/>
    </row>
    <row r="76" spans="1:10" s="1" customFormat="1" ht="9" customHeight="1">
      <c r="A76" s="314"/>
      <c r="B76" s="5"/>
      <c r="C76" s="5"/>
      <c r="D76" s="71"/>
      <c r="E76" s="5"/>
      <c r="F76" s="71"/>
      <c r="G76" s="5"/>
    </row>
    <row r="77" spans="1:10" s="1" customFormat="1" ht="7.5" customHeight="1">
      <c r="A77" s="314"/>
      <c r="B77" s="5"/>
      <c r="C77" s="5"/>
      <c r="D77" s="71"/>
      <c r="E77" s="5"/>
      <c r="F77" s="71"/>
      <c r="G77" s="5"/>
    </row>
    <row r="78" spans="1:10" s="1" customFormat="1" ht="15">
      <c r="A78" s="315" t="s">
        <v>71</v>
      </c>
      <c r="B78" s="258"/>
      <c r="C78" s="258"/>
      <c r="D78" s="71"/>
      <c r="E78" s="258"/>
      <c r="F78" s="71"/>
      <c r="G78" s="5"/>
    </row>
    <row r="79" spans="1:10" s="1" customFormat="1" ht="15">
      <c r="A79" s="316" t="s">
        <v>18</v>
      </c>
      <c r="B79" s="258"/>
      <c r="C79" s="258"/>
      <c r="D79" s="71"/>
      <c r="E79" s="258"/>
      <c r="F79" s="71"/>
      <c r="G79" s="5"/>
    </row>
    <row r="80" spans="1:10" s="1" customFormat="1" ht="10.5" customHeight="1">
      <c r="A80" s="317"/>
      <c r="B80" s="258"/>
      <c r="C80" s="258"/>
      <c r="D80" s="71"/>
      <c r="E80" s="258"/>
      <c r="F80" s="71"/>
      <c r="G80" s="5"/>
    </row>
    <row r="81" spans="1:6" ht="15">
      <c r="A81" s="318" t="s">
        <v>19</v>
      </c>
      <c r="B81" s="272"/>
      <c r="C81" s="272"/>
      <c r="D81" s="273"/>
      <c r="E81" s="272"/>
      <c r="F81" s="273"/>
    </row>
    <row r="82" spans="1:6" ht="15">
      <c r="A82" s="319" t="s">
        <v>20</v>
      </c>
      <c r="B82" s="272"/>
      <c r="C82" s="272"/>
      <c r="D82" s="273"/>
      <c r="E82" s="272"/>
      <c r="F82" s="273"/>
    </row>
    <row r="83" spans="1:6" ht="15">
      <c r="A83" s="274"/>
      <c r="B83" s="272"/>
      <c r="C83" s="272"/>
      <c r="D83" s="273"/>
      <c r="E83" s="272"/>
      <c r="F83" s="273"/>
    </row>
    <row r="84" spans="1:6" ht="15">
      <c r="A84" s="72"/>
    </row>
    <row r="85" spans="1:6" ht="15">
      <c r="A85" s="72"/>
    </row>
    <row r="86" spans="1:6" ht="15">
      <c r="A86" s="72"/>
    </row>
  </sheetData>
  <mergeCells count="4">
    <mergeCell ref="C4:C5"/>
    <mergeCell ref="F4:F5"/>
    <mergeCell ref="D4:D5"/>
    <mergeCell ref="A1:G1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9"/>
  <sheetViews>
    <sheetView view="pageBreakPreview" zoomScale="86" zoomScaleNormal="100" zoomScaleSheetLayoutView="86" workbookViewId="0"/>
  </sheetViews>
  <sheetFormatPr defaultColWidth="2.5703125" defaultRowHeight="15.75"/>
  <cols>
    <col min="1" max="1" width="85.28515625" style="92" customWidth="1"/>
    <col min="2" max="2" width="13.7109375" style="88" customWidth="1"/>
    <col min="3" max="3" width="13.5703125" style="88" customWidth="1"/>
    <col min="4" max="4" width="2.28515625" style="88" customWidth="1"/>
    <col min="5" max="5" width="13.5703125" style="88" customWidth="1"/>
    <col min="6" max="6" width="8.7109375" style="86" bestFit="1" customWidth="1"/>
    <col min="7" max="29" width="11.5703125" style="76" customWidth="1"/>
    <col min="30" max="16384" width="2.5703125" style="76"/>
  </cols>
  <sheetData>
    <row r="1" spans="1:7" s="73" customFormat="1" ht="15">
      <c r="A1" s="335" t="s">
        <v>6</v>
      </c>
      <c r="B1" s="115"/>
      <c r="C1" s="115"/>
      <c r="D1" s="115"/>
      <c r="E1" s="115"/>
      <c r="F1" s="116"/>
    </row>
    <row r="2" spans="1:7" s="74" customFormat="1" ht="15">
      <c r="A2" s="336" t="s">
        <v>36</v>
      </c>
      <c r="B2" s="117"/>
      <c r="C2" s="117"/>
      <c r="D2" s="117"/>
      <c r="E2" s="117"/>
      <c r="F2" s="116"/>
    </row>
    <row r="3" spans="1:7" s="74" customFormat="1" ht="15">
      <c r="A3" s="42" t="s">
        <v>37</v>
      </c>
      <c r="B3" s="118"/>
      <c r="C3" s="118"/>
      <c r="D3" s="118"/>
      <c r="E3" s="118"/>
      <c r="F3" s="118"/>
    </row>
    <row r="4" spans="1:7" ht="45">
      <c r="B4" s="119" t="s">
        <v>72</v>
      </c>
      <c r="C4" s="245" t="s">
        <v>73</v>
      </c>
      <c r="D4" s="244"/>
      <c r="E4" s="245" t="s">
        <v>74</v>
      </c>
      <c r="F4" s="75"/>
    </row>
    <row r="5" spans="1:7" ht="14.25" customHeight="1">
      <c r="A5" s="120"/>
      <c r="B5" s="77"/>
      <c r="C5" s="247" t="s">
        <v>0</v>
      </c>
      <c r="D5" s="244"/>
      <c r="E5" s="247" t="s">
        <v>0</v>
      </c>
      <c r="F5" s="75"/>
    </row>
    <row r="6" spans="1:7" ht="20.25">
      <c r="A6" s="120"/>
      <c r="B6" s="77"/>
      <c r="C6" s="78"/>
      <c r="D6" s="77"/>
      <c r="E6" s="78"/>
      <c r="F6" s="75"/>
    </row>
    <row r="7" spans="1:7" ht="15">
      <c r="A7" s="337" t="s">
        <v>125</v>
      </c>
      <c r="B7" s="79"/>
      <c r="C7" s="85"/>
      <c r="D7" s="79"/>
      <c r="E7" s="85"/>
      <c r="F7" s="122"/>
    </row>
    <row r="8" spans="1:7" ht="15">
      <c r="A8" s="338" t="s">
        <v>126</v>
      </c>
      <c r="B8" s="114"/>
      <c r="C8" s="98">
        <v>896510</v>
      </c>
      <c r="D8" s="79"/>
      <c r="E8" s="98">
        <v>775978</v>
      </c>
      <c r="F8" s="98"/>
      <c r="G8" s="80"/>
    </row>
    <row r="9" spans="1:7" ht="15">
      <c r="A9" s="338" t="s">
        <v>127</v>
      </c>
      <c r="B9" s="114"/>
      <c r="C9" s="98">
        <v>-760656</v>
      </c>
      <c r="D9" s="79"/>
      <c r="E9" s="98">
        <v>-708413</v>
      </c>
      <c r="F9" s="98"/>
      <c r="G9" s="80"/>
    </row>
    <row r="10" spans="1:7" ht="15">
      <c r="A10" s="338" t="s">
        <v>128</v>
      </c>
      <c r="B10" s="114"/>
      <c r="C10" s="98">
        <v>-69550</v>
      </c>
      <c r="D10" s="79"/>
      <c r="E10" s="98">
        <v>-72108</v>
      </c>
      <c r="F10" s="98"/>
      <c r="G10" s="80"/>
    </row>
    <row r="11" spans="1:7" s="81" customFormat="1" ht="15">
      <c r="A11" s="338" t="s">
        <v>129</v>
      </c>
      <c r="B11" s="114"/>
      <c r="C11" s="98">
        <v>-34906</v>
      </c>
      <c r="D11" s="79"/>
      <c r="E11" s="98">
        <v>-38223</v>
      </c>
      <c r="F11" s="98"/>
      <c r="G11" s="80"/>
    </row>
    <row r="12" spans="1:7" s="81" customFormat="1" ht="15">
      <c r="A12" s="338" t="s">
        <v>130</v>
      </c>
      <c r="B12" s="114"/>
      <c r="C12" s="98">
        <v>3267</v>
      </c>
      <c r="D12" s="79"/>
      <c r="E12" s="98">
        <v>4244</v>
      </c>
      <c r="F12" s="98"/>
      <c r="G12" s="80"/>
    </row>
    <row r="13" spans="1:7" s="81" customFormat="1" ht="15">
      <c r="A13" s="338" t="s">
        <v>131</v>
      </c>
      <c r="B13" s="114"/>
      <c r="C13" s="98">
        <v>-4134</v>
      </c>
      <c r="D13" s="79"/>
      <c r="E13" s="98">
        <v>-4440</v>
      </c>
      <c r="F13" s="98"/>
      <c r="G13" s="80"/>
    </row>
    <row r="14" spans="1:7" s="81" customFormat="1" ht="15">
      <c r="A14" s="268" t="s">
        <v>136</v>
      </c>
      <c r="B14" s="114"/>
      <c r="C14" s="98">
        <v>0</v>
      </c>
      <c r="D14" s="79"/>
      <c r="E14" s="98">
        <v>8</v>
      </c>
      <c r="F14" s="98"/>
      <c r="G14" s="80"/>
    </row>
    <row r="15" spans="1:7" s="81" customFormat="1" ht="15">
      <c r="A15" s="338" t="s">
        <v>132</v>
      </c>
      <c r="B15" s="114"/>
      <c r="C15" s="98">
        <v>-2533</v>
      </c>
      <c r="D15" s="79"/>
      <c r="E15" s="98">
        <v>-3868</v>
      </c>
      <c r="F15" s="98"/>
      <c r="G15" s="80"/>
    </row>
    <row r="16" spans="1:7" s="81" customFormat="1" ht="15">
      <c r="A16" s="339" t="s">
        <v>133</v>
      </c>
      <c r="B16" s="114"/>
      <c r="C16" s="98">
        <v>-240</v>
      </c>
      <c r="D16" s="79"/>
      <c r="E16" s="98">
        <v>-175</v>
      </c>
      <c r="F16" s="98"/>
      <c r="G16" s="80"/>
    </row>
    <row r="17" spans="1:10" ht="15">
      <c r="A17" s="338" t="s">
        <v>134</v>
      </c>
      <c r="B17" s="114"/>
      <c r="C17" s="98">
        <v>-422</v>
      </c>
      <c r="D17" s="79"/>
      <c r="E17" s="98">
        <v>-164</v>
      </c>
      <c r="F17" s="98"/>
      <c r="G17" s="80"/>
      <c r="H17" s="125"/>
      <c r="I17" s="125"/>
      <c r="J17" s="125"/>
    </row>
    <row r="18" spans="1:10" s="81" customFormat="1" ht="15">
      <c r="A18" s="337" t="s">
        <v>135</v>
      </c>
      <c r="B18" s="79"/>
      <c r="C18" s="82">
        <f>SUM(C8:C17)</f>
        <v>27336</v>
      </c>
      <c r="D18" s="79"/>
      <c r="E18" s="82">
        <f>SUM(E8:E17)</f>
        <v>-47161</v>
      </c>
      <c r="F18" s="126"/>
    </row>
    <row r="19" spans="1:10" s="81" customFormat="1" ht="15">
      <c r="A19" s="121"/>
      <c r="B19" s="79"/>
      <c r="C19" s="85"/>
      <c r="D19" s="79"/>
      <c r="E19" s="85"/>
      <c r="F19" s="122"/>
    </row>
    <row r="20" spans="1:10" s="81" customFormat="1" ht="15">
      <c r="A20" s="340" t="s">
        <v>137</v>
      </c>
      <c r="B20" s="79"/>
      <c r="C20" s="85"/>
      <c r="D20" s="79"/>
      <c r="E20" s="85"/>
      <c r="F20" s="122"/>
    </row>
    <row r="21" spans="1:10" ht="15">
      <c r="A21" s="338" t="s">
        <v>138</v>
      </c>
      <c r="B21" s="114"/>
      <c r="C21" s="98">
        <v>-7672</v>
      </c>
      <c r="D21" s="79"/>
      <c r="E21" s="98">
        <v>-11007</v>
      </c>
      <c r="F21" s="126"/>
      <c r="G21" s="80"/>
    </row>
    <row r="22" spans="1:10" ht="15">
      <c r="A22" s="341" t="s">
        <v>139</v>
      </c>
      <c r="B22" s="147"/>
      <c r="C22" s="98">
        <v>1148</v>
      </c>
      <c r="D22" s="79"/>
      <c r="E22" s="98">
        <v>193</v>
      </c>
      <c r="F22" s="126"/>
      <c r="G22" s="80"/>
    </row>
    <row r="23" spans="1:10" ht="15">
      <c r="A23" s="127" t="s">
        <v>140</v>
      </c>
      <c r="B23" s="147"/>
      <c r="C23" s="98">
        <v>0</v>
      </c>
      <c r="D23" s="79"/>
      <c r="E23" s="98">
        <v>675</v>
      </c>
      <c r="F23" s="126"/>
      <c r="G23" s="80"/>
    </row>
    <row r="24" spans="1:10" ht="15">
      <c r="A24" s="123" t="s">
        <v>141</v>
      </c>
      <c r="B24" s="114"/>
      <c r="C24" s="98">
        <v>-1904</v>
      </c>
      <c r="D24" s="79"/>
      <c r="E24" s="98">
        <v>-2214</v>
      </c>
      <c r="F24" s="126"/>
      <c r="G24" s="80"/>
    </row>
    <row r="25" spans="1:10" ht="15">
      <c r="A25" s="123" t="s">
        <v>142</v>
      </c>
      <c r="B25" s="114"/>
      <c r="C25" s="98">
        <v>-363</v>
      </c>
      <c r="D25" s="79"/>
      <c r="E25" s="98">
        <v>-2004</v>
      </c>
      <c r="F25" s="126"/>
      <c r="G25" s="80"/>
    </row>
    <row r="26" spans="1:10" ht="15">
      <c r="A26" s="268" t="s">
        <v>143</v>
      </c>
      <c r="B26" s="114"/>
      <c r="C26" s="98">
        <v>595</v>
      </c>
      <c r="D26" s="79"/>
      <c r="E26" s="98">
        <v>30</v>
      </c>
      <c r="F26" s="126"/>
      <c r="G26" s="80"/>
    </row>
    <row r="27" spans="1:10" ht="15">
      <c r="A27" s="268" t="s">
        <v>144</v>
      </c>
      <c r="B27" s="114"/>
      <c r="C27" s="98">
        <v>0</v>
      </c>
      <c r="D27" s="79"/>
      <c r="E27" s="98">
        <v>183</v>
      </c>
      <c r="F27" s="126"/>
      <c r="G27" s="80"/>
    </row>
    <row r="28" spans="1:10" ht="30.75" customHeight="1">
      <c r="A28" s="268" t="s">
        <v>145</v>
      </c>
      <c r="B28" s="114"/>
      <c r="C28" s="98">
        <v>417</v>
      </c>
      <c r="D28" s="79"/>
      <c r="E28" s="98">
        <v>455</v>
      </c>
      <c r="F28" s="126"/>
      <c r="G28" s="80"/>
    </row>
    <row r="29" spans="1:10" ht="15">
      <c r="A29" s="268" t="s">
        <v>146</v>
      </c>
      <c r="B29" s="128"/>
      <c r="C29" s="124">
        <v>-1041</v>
      </c>
      <c r="D29" s="128"/>
      <c r="E29" s="124">
        <v>-52</v>
      </c>
      <c r="F29" s="126"/>
      <c r="G29" s="80"/>
    </row>
    <row r="30" spans="1:10" ht="15">
      <c r="A30" s="268" t="s">
        <v>147</v>
      </c>
      <c r="B30" s="128"/>
      <c r="C30" s="124">
        <v>0</v>
      </c>
      <c r="D30" s="128"/>
      <c r="E30" s="124">
        <v>196</v>
      </c>
      <c r="F30" s="126"/>
      <c r="G30" s="80"/>
    </row>
    <row r="31" spans="1:10" ht="15">
      <c r="A31" s="268" t="s">
        <v>148</v>
      </c>
      <c r="B31" s="128"/>
      <c r="C31" s="124">
        <v>-3174</v>
      </c>
      <c r="D31" s="128"/>
      <c r="E31" s="124">
        <v>-277</v>
      </c>
      <c r="F31" s="126"/>
      <c r="G31" s="80"/>
    </row>
    <row r="32" spans="1:10" ht="15">
      <c r="A32" s="127" t="s">
        <v>149</v>
      </c>
      <c r="B32" s="114"/>
      <c r="C32" s="98">
        <v>-1500</v>
      </c>
      <c r="D32" s="79"/>
      <c r="E32" s="98">
        <v>-2660</v>
      </c>
      <c r="F32" s="126"/>
      <c r="G32" s="80"/>
    </row>
    <row r="33" spans="1:7" ht="15">
      <c r="A33" s="123" t="s">
        <v>150</v>
      </c>
      <c r="B33" s="114"/>
      <c r="C33" s="98">
        <v>684</v>
      </c>
      <c r="D33" s="79"/>
      <c r="E33" s="98">
        <v>1500</v>
      </c>
      <c r="F33" s="126"/>
      <c r="G33" s="80"/>
    </row>
    <row r="34" spans="1:7" ht="15">
      <c r="A34" s="127" t="s">
        <v>151</v>
      </c>
      <c r="B34" s="114"/>
      <c r="C34" s="98">
        <v>0</v>
      </c>
      <c r="D34" s="79"/>
      <c r="E34" s="98">
        <v>-186</v>
      </c>
      <c r="F34" s="126"/>
      <c r="G34" s="80"/>
    </row>
    <row r="35" spans="1:7" ht="15">
      <c r="A35" s="123" t="s">
        <v>152</v>
      </c>
      <c r="B35" s="114"/>
      <c r="C35" s="112">
        <v>0</v>
      </c>
      <c r="D35" s="79"/>
      <c r="E35" s="112">
        <v>28</v>
      </c>
      <c r="F35" s="126"/>
      <c r="G35" s="80"/>
    </row>
    <row r="36" spans="1:7" ht="15">
      <c r="A36" s="268" t="s">
        <v>153</v>
      </c>
      <c r="B36" s="114"/>
      <c r="C36" s="98">
        <v>859</v>
      </c>
      <c r="D36" s="79"/>
      <c r="E36" s="98">
        <v>121</v>
      </c>
      <c r="F36" s="126"/>
      <c r="G36" s="80"/>
    </row>
    <row r="37" spans="1:7" ht="15" hidden="1" customHeight="1">
      <c r="A37" s="268" t="s">
        <v>1</v>
      </c>
      <c r="B37" s="114"/>
      <c r="C37" s="98">
        <v>0</v>
      </c>
      <c r="D37" s="79"/>
      <c r="E37" s="98">
        <v>0</v>
      </c>
      <c r="F37" s="126"/>
      <c r="G37" s="80"/>
    </row>
    <row r="38" spans="1:7" ht="15">
      <c r="A38" s="268" t="s">
        <v>154</v>
      </c>
      <c r="B38" s="114"/>
      <c r="C38" s="98">
        <v>12</v>
      </c>
      <c r="D38" s="79"/>
      <c r="E38" s="98">
        <v>0</v>
      </c>
      <c r="F38" s="126"/>
      <c r="G38" s="80"/>
    </row>
    <row r="39" spans="1:7" ht="15">
      <c r="A39" s="121" t="s">
        <v>155</v>
      </c>
      <c r="B39" s="129"/>
      <c r="C39" s="82">
        <f>SUM(C21:C38)</f>
        <v>-11939</v>
      </c>
      <c r="D39" s="79"/>
      <c r="E39" s="82">
        <f>SUM(E21:E38)</f>
        <v>-15019</v>
      </c>
      <c r="F39" s="130"/>
    </row>
    <row r="40" spans="1:7" ht="15">
      <c r="A40" s="123"/>
      <c r="B40" s="79"/>
      <c r="C40" s="85"/>
      <c r="D40" s="79"/>
      <c r="E40" s="85"/>
      <c r="F40" s="122"/>
    </row>
    <row r="41" spans="1:7" ht="15">
      <c r="A41" s="340" t="s">
        <v>156</v>
      </c>
      <c r="B41" s="79"/>
      <c r="C41" s="131"/>
      <c r="D41" s="79"/>
      <c r="E41" s="131"/>
      <c r="F41" s="130"/>
    </row>
    <row r="42" spans="1:7" ht="18" customHeight="1">
      <c r="A42" s="342" t="s">
        <v>157</v>
      </c>
      <c r="B42" s="114"/>
      <c r="C42" s="98">
        <v>0</v>
      </c>
      <c r="D42" s="79"/>
      <c r="E42" s="98">
        <v>191</v>
      </c>
      <c r="F42" s="126"/>
      <c r="G42" s="80"/>
    </row>
    <row r="43" spans="1:7" ht="19.5" customHeight="1">
      <c r="A43" s="342" t="s">
        <v>158</v>
      </c>
      <c r="B43" s="114"/>
      <c r="C43" s="98">
        <v>-41350</v>
      </c>
      <c r="D43" s="79"/>
      <c r="E43" s="98">
        <v>-40344</v>
      </c>
      <c r="F43" s="126"/>
      <c r="G43" s="80"/>
    </row>
    <row r="44" spans="1:7" ht="15">
      <c r="A44" s="343" t="s">
        <v>159</v>
      </c>
      <c r="B44" s="114"/>
      <c r="C44" s="98">
        <v>4106</v>
      </c>
      <c r="D44" s="79"/>
      <c r="E44" s="98">
        <v>12939</v>
      </c>
      <c r="F44" s="126"/>
      <c r="G44" s="80"/>
    </row>
    <row r="45" spans="1:7" ht="15">
      <c r="A45" s="342" t="s">
        <v>160</v>
      </c>
      <c r="B45" s="114"/>
      <c r="C45" s="98">
        <v>-5091</v>
      </c>
      <c r="D45" s="79"/>
      <c r="E45" s="98">
        <v>-12553</v>
      </c>
      <c r="F45" s="126"/>
      <c r="G45" s="80"/>
    </row>
    <row r="46" spans="1:7" ht="15">
      <c r="A46" s="342" t="s">
        <v>161</v>
      </c>
      <c r="B46" s="114"/>
      <c r="C46" s="98">
        <v>0</v>
      </c>
      <c r="D46" s="79"/>
      <c r="E46" s="98">
        <v>87</v>
      </c>
      <c r="F46" s="126"/>
      <c r="G46" s="80"/>
    </row>
    <row r="47" spans="1:7" ht="15">
      <c r="A47" s="342" t="s">
        <v>162</v>
      </c>
      <c r="B47" s="79"/>
      <c r="C47" s="98">
        <v>0</v>
      </c>
      <c r="D47" s="79"/>
      <c r="E47" s="98">
        <v>-83</v>
      </c>
      <c r="F47" s="126"/>
      <c r="G47" s="80"/>
    </row>
    <row r="48" spans="1:7" ht="15">
      <c r="A48" s="268" t="s">
        <v>163</v>
      </c>
      <c r="B48" s="79"/>
      <c r="C48" s="98">
        <v>18850</v>
      </c>
      <c r="D48" s="79"/>
      <c r="E48" s="98">
        <v>109479</v>
      </c>
      <c r="F48" s="126"/>
      <c r="G48" s="80"/>
    </row>
    <row r="49" spans="1:11" ht="15">
      <c r="A49" s="227" t="s">
        <v>164</v>
      </c>
      <c r="B49" s="114"/>
      <c r="C49" s="98">
        <v>-33</v>
      </c>
      <c r="D49" s="79"/>
      <c r="E49" s="98">
        <v>-292</v>
      </c>
      <c r="F49" s="126"/>
      <c r="G49" s="80"/>
    </row>
    <row r="50" spans="1:11" ht="16.5" customHeight="1">
      <c r="A50" s="339" t="s">
        <v>169</v>
      </c>
      <c r="B50" s="114"/>
      <c r="C50" s="124">
        <v>-176</v>
      </c>
      <c r="D50" s="79"/>
      <c r="E50" s="124">
        <v>-1308</v>
      </c>
      <c r="F50" s="126"/>
      <c r="G50" s="80"/>
    </row>
    <row r="51" spans="1:11" s="81" customFormat="1" ht="15">
      <c r="A51" s="351" t="s">
        <v>170</v>
      </c>
      <c r="B51" s="114"/>
      <c r="C51" s="98">
        <v>-8602</v>
      </c>
      <c r="D51" s="79"/>
      <c r="E51" s="98">
        <v>-10608</v>
      </c>
      <c r="F51" s="126"/>
      <c r="G51" s="80"/>
    </row>
    <row r="52" spans="1:11" ht="15">
      <c r="A52" s="339" t="s">
        <v>171</v>
      </c>
      <c r="B52" s="114"/>
      <c r="C52" s="98">
        <v>-1918</v>
      </c>
      <c r="D52" s="79"/>
      <c r="E52" s="98">
        <v>0</v>
      </c>
      <c r="F52" s="126"/>
      <c r="G52" s="80"/>
    </row>
    <row r="53" spans="1:11" ht="15">
      <c r="A53" s="339" t="s">
        <v>172</v>
      </c>
      <c r="B53" s="114"/>
      <c r="C53" s="98">
        <v>-6</v>
      </c>
      <c r="D53" s="79"/>
      <c r="E53" s="98">
        <v>-12</v>
      </c>
      <c r="F53" s="126"/>
      <c r="G53" s="80"/>
    </row>
    <row r="54" spans="1:11" ht="15">
      <c r="A54" s="345" t="s">
        <v>173</v>
      </c>
      <c r="B54" s="114"/>
      <c r="C54" s="98">
        <v>16</v>
      </c>
      <c r="D54" s="79"/>
      <c r="E54" s="98">
        <v>61</v>
      </c>
      <c r="F54" s="126"/>
      <c r="G54" s="80"/>
    </row>
    <row r="55" spans="1:11" ht="15">
      <c r="A55" s="345" t="s">
        <v>174</v>
      </c>
      <c r="B55" s="114"/>
      <c r="C55" s="98">
        <v>102</v>
      </c>
      <c r="D55" s="79"/>
      <c r="E55" s="98">
        <v>0</v>
      </c>
      <c r="F55" s="126"/>
      <c r="G55" s="80"/>
    </row>
    <row r="56" spans="1:11" ht="15">
      <c r="A56" s="352" t="s">
        <v>175</v>
      </c>
      <c r="B56" s="79"/>
      <c r="C56" s="82">
        <f>SUM(C42:C55)</f>
        <v>-34102</v>
      </c>
      <c r="D56" s="79"/>
      <c r="E56" s="82">
        <f>SUM(E42:E55)</f>
        <v>57557</v>
      </c>
      <c r="F56" s="134"/>
      <c r="I56" s="80"/>
      <c r="K56" s="80"/>
    </row>
    <row r="57" spans="1:11" ht="7.5" customHeight="1">
      <c r="A57" s="133"/>
      <c r="B57" s="79"/>
      <c r="C57" s="103"/>
      <c r="D57" s="79"/>
      <c r="E57" s="103"/>
      <c r="F57" s="134"/>
      <c r="I57" s="80"/>
      <c r="K57" s="80"/>
    </row>
    <row r="58" spans="1:11" s="81" customFormat="1" ht="27.75" customHeight="1">
      <c r="A58" s="344" t="s">
        <v>165</v>
      </c>
      <c r="B58" s="79"/>
      <c r="C58" s="83">
        <f>C18+C39+C56</f>
        <v>-18705</v>
      </c>
      <c r="D58" s="79"/>
      <c r="E58" s="83">
        <f>E18+E39+E56</f>
        <v>-4623</v>
      </c>
      <c r="F58" s="134"/>
      <c r="G58" s="135"/>
      <c r="I58" s="80"/>
      <c r="K58" s="80"/>
    </row>
    <row r="59" spans="1:11" s="81" customFormat="1" ht="9.75" customHeight="1">
      <c r="A59" s="345"/>
      <c r="B59" s="79"/>
      <c r="C59" s="85"/>
      <c r="D59" s="79"/>
      <c r="E59" s="85"/>
      <c r="F59" s="134"/>
      <c r="I59" s="80"/>
      <c r="K59" s="80"/>
    </row>
    <row r="60" spans="1:11" ht="15">
      <c r="A60" s="345" t="s">
        <v>166</v>
      </c>
      <c r="B60" s="79"/>
      <c r="C60" s="98">
        <v>37717</v>
      </c>
      <c r="D60" s="79"/>
      <c r="E60" s="98">
        <v>25139</v>
      </c>
      <c r="F60" s="134"/>
      <c r="I60" s="80"/>
      <c r="K60" s="80"/>
    </row>
    <row r="61" spans="1:11" ht="9" customHeight="1">
      <c r="A61" s="132"/>
      <c r="B61" s="79"/>
      <c r="C61" s="136"/>
      <c r="D61" s="79"/>
      <c r="E61" s="136"/>
      <c r="F61" s="134"/>
      <c r="I61" s="80"/>
      <c r="K61" s="80"/>
    </row>
    <row r="62" spans="1:11" thickBot="1">
      <c r="A62" s="225" t="s">
        <v>167</v>
      </c>
      <c r="B62" s="79">
        <f>+SFP!C24</f>
        <v>25</v>
      </c>
      <c r="C62" s="84">
        <f>C60+C58</f>
        <v>19012</v>
      </c>
      <c r="D62" s="79"/>
      <c r="E62" s="84">
        <f>E60+E58</f>
        <v>20516</v>
      </c>
      <c r="F62" s="134"/>
      <c r="I62" s="80"/>
      <c r="K62" s="80"/>
    </row>
    <row r="63" spans="1:11" ht="16.5" thickTop="1">
      <c r="A63" s="113"/>
      <c r="B63" s="79"/>
      <c r="C63" s="140"/>
      <c r="D63" s="79"/>
      <c r="E63" s="140"/>
    </row>
    <row r="64" spans="1:11" ht="15">
      <c r="A64" s="380" t="str">
        <f>SFP!A69</f>
        <v>Noty na stronach od 5 do 147 stanowią integralną część skonsolidowanego sprawozdania finansowego.</v>
      </c>
      <c r="B64" s="380"/>
      <c r="C64" s="380"/>
      <c r="D64" s="380"/>
      <c r="E64" s="79"/>
    </row>
    <row r="65" spans="1:6" ht="15">
      <c r="A65" s="137"/>
      <c r="B65" s="79"/>
      <c r="C65" s="114"/>
      <c r="D65" s="79"/>
      <c r="E65" s="79"/>
    </row>
    <row r="66" spans="1:6" ht="15">
      <c r="A66" s="137"/>
      <c r="B66" s="79"/>
      <c r="C66" s="114"/>
      <c r="D66" s="79"/>
      <c r="E66" s="114"/>
    </row>
    <row r="67" spans="1:6" ht="15">
      <c r="A67" s="346" t="s">
        <v>13</v>
      </c>
      <c r="B67" s="87"/>
      <c r="C67" s="87"/>
      <c r="D67" s="87"/>
      <c r="E67" s="87"/>
    </row>
    <row r="68" spans="1:6" ht="15">
      <c r="A68" s="347" t="s">
        <v>168</v>
      </c>
      <c r="B68" s="87"/>
      <c r="C68" s="87"/>
      <c r="D68" s="87"/>
      <c r="E68" s="87"/>
    </row>
    <row r="69" spans="1:6" ht="15">
      <c r="A69" s="348"/>
      <c r="B69" s="87"/>
      <c r="C69" s="87"/>
      <c r="D69" s="87"/>
      <c r="E69" s="87"/>
    </row>
    <row r="70" spans="1:6" ht="15">
      <c r="A70" s="349" t="s">
        <v>71</v>
      </c>
      <c r="B70" s="87"/>
      <c r="C70" s="87"/>
      <c r="D70" s="87"/>
      <c r="E70" s="87"/>
    </row>
    <row r="71" spans="1:6" ht="15">
      <c r="A71" s="247" t="s">
        <v>18</v>
      </c>
      <c r="B71" s="87"/>
      <c r="C71" s="87"/>
      <c r="D71" s="87"/>
      <c r="E71" s="87"/>
    </row>
    <row r="72" spans="1:6" ht="15">
      <c r="A72" s="350"/>
      <c r="B72" s="87"/>
      <c r="C72" s="87"/>
      <c r="D72" s="87"/>
      <c r="E72" s="87"/>
    </row>
    <row r="73" spans="1:6" ht="15">
      <c r="A73" s="318" t="s">
        <v>19</v>
      </c>
      <c r="B73" s="138"/>
      <c r="C73" s="138"/>
      <c r="D73" s="138"/>
      <c r="E73" s="138"/>
      <c r="F73" s="139"/>
    </row>
    <row r="74" spans="1:6" ht="15">
      <c r="A74" s="319" t="s">
        <v>20</v>
      </c>
    </row>
    <row r="75" spans="1:6" ht="15">
      <c r="A75" s="125"/>
    </row>
    <row r="76" spans="1:6" ht="15">
      <c r="A76" s="89"/>
    </row>
    <row r="77" spans="1:6" ht="15">
      <c r="A77" s="90"/>
    </row>
    <row r="78" spans="1:6" ht="15">
      <c r="A78" s="91"/>
    </row>
    <row r="79" spans="1:6" ht="15">
      <c r="A79" s="91"/>
    </row>
  </sheetData>
  <mergeCells count="1">
    <mergeCell ref="A64:D64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80"/>
  <sheetViews>
    <sheetView view="pageBreakPreview" zoomScale="60" zoomScaleNormal="55" workbookViewId="0"/>
  </sheetViews>
  <sheetFormatPr defaultColWidth="9.28515625" defaultRowHeight="16.5"/>
  <cols>
    <col min="1" max="1" width="88.7109375" style="166" customWidth="1"/>
    <col min="2" max="2" width="11.5703125" style="155" customWidth="1"/>
    <col min="3" max="3" width="13.7109375" style="155" customWidth="1"/>
    <col min="4" max="4" width="1" style="155" customWidth="1"/>
    <col min="5" max="5" width="13.42578125" style="155" customWidth="1"/>
    <col min="6" max="6" width="0.7109375" style="155" customWidth="1"/>
    <col min="7" max="7" width="13.5703125" style="155" customWidth="1"/>
    <col min="8" max="8" width="1" style="155" customWidth="1"/>
    <col min="9" max="9" width="15.7109375" style="155" customWidth="1"/>
    <col min="10" max="10" width="1" style="155" customWidth="1"/>
    <col min="11" max="11" width="17.5703125" style="155" customWidth="1"/>
    <col min="12" max="12" width="0.5703125" style="155" customWidth="1"/>
    <col min="13" max="13" width="20.28515625" style="155" customWidth="1"/>
    <col min="14" max="14" width="0.7109375" style="155" customWidth="1"/>
    <col min="15" max="15" width="20.7109375" style="155" customWidth="1"/>
    <col min="16" max="16" width="0.7109375" style="155" customWidth="1"/>
    <col min="17" max="17" width="19.7109375" style="155" customWidth="1"/>
    <col min="18" max="18" width="1.42578125" style="155" customWidth="1"/>
    <col min="19" max="19" width="13.7109375" style="155" customWidth="1"/>
    <col min="20" max="20" width="2.42578125" style="155" customWidth="1"/>
    <col min="21" max="21" width="20.42578125" style="169" customWidth="1"/>
    <col min="22" max="22" width="1.42578125" style="155" customWidth="1"/>
    <col min="23" max="23" width="18.7109375" style="155" customWidth="1"/>
    <col min="24" max="24" width="11.7109375" style="93" bestFit="1" customWidth="1"/>
    <col min="25" max="25" width="10.7109375" style="93" customWidth="1"/>
    <col min="26" max="27" width="9.7109375" style="93" bestFit="1" customWidth="1"/>
    <col min="28" max="16384" width="9.28515625" style="93"/>
  </cols>
  <sheetData>
    <row r="1" spans="1:24" ht="18" customHeight="1">
      <c r="A1" s="353" t="s">
        <v>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167"/>
      <c r="U1" s="168"/>
      <c r="V1" s="167"/>
      <c r="W1" s="167"/>
    </row>
    <row r="2" spans="1:24" ht="18" customHeight="1">
      <c r="A2" s="383" t="s">
        <v>176</v>
      </c>
      <c r="B2" s="383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24" ht="18" customHeight="1">
      <c r="A3" s="42" t="s">
        <v>37</v>
      </c>
      <c r="B3" s="14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W3" s="171"/>
    </row>
    <row r="4" spans="1:24" ht="43.9" customHeight="1">
      <c r="A4" s="156"/>
      <c r="B4" s="172"/>
      <c r="C4" s="385" t="s">
        <v>201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72"/>
      <c r="U4" s="173" t="s">
        <v>67</v>
      </c>
      <c r="V4" s="172"/>
      <c r="W4" s="173" t="s">
        <v>211</v>
      </c>
    </row>
    <row r="5" spans="1:24" s="94" customFormat="1" ht="28.5" customHeight="1">
      <c r="A5" s="386"/>
      <c r="B5" s="212" t="s">
        <v>72</v>
      </c>
      <c r="C5" s="381" t="s">
        <v>202</v>
      </c>
      <c r="D5" s="213"/>
      <c r="E5" s="381" t="s">
        <v>203</v>
      </c>
      <c r="F5" s="213"/>
      <c r="G5" s="381" t="s">
        <v>204</v>
      </c>
      <c r="H5" s="213"/>
      <c r="I5" s="381" t="s">
        <v>205</v>
      </c>
      <c r="J5" s="222"/>
      <c r="K5" s="381" t="s">
        <v>206</v>
      </c>
      <c r="L5" s="222"/>
      <c r="M5" s="381" t="s">
        <v>207</v>
      </c>
      <c r="N5" s="213"/>
      <c r="O5" s="388" t="s">
        <v>208</v>
      </c>
      <c r="P5" s="289"/>
      <c r="Q5" s="381" t="s">
        <v>209</v>
      </c>
      <c r="R5" s="213"/>
      <c r="S5" s="381" t="s">
        <v>210</v>
      </c>
      <c r="T5" s="214"/>
      <c r="U5" s="215"/>
      <c r="V5" s="214"/>
      <c r="W5" s="214"/>
    </row>
    <row r="6" spans="1:24" s="95" customFormat="1" ht="52.9" customHeight="1">
      <c r="A6" s="387"/>
      <c r="B6" s="216"/>
      <c r="C6" s="382"/>
      <c r="D6" s="217"/>
      <c r="E6" s="382"/>
      <c r="F6" s="217"/>
      <c r="G6" s="382"/>
      <c r="H6" s="217"/>
      <c r="I6" s="382"/>
      <c r="J6" s="223"/>
      <c r="K6" s="382"/>
      <c r="L6" s="223"/>
      <c r="M6" s="382"/>
      <c r="N6" s="217"/>
      <c r="O6" s="389"/>
      <c r="P6" s="290"/>
      <c r="Q6" s="382"/>
      <c r="R6" s="217"/>
      <c r="S6" s="382"/>
      <c r="T6" s="216"/>
      <c r="U6" s="218"/>
      <c r="V6" s="219"/>
      <c r="W6" s="219"/>
    </row>
    <row r="7" spans="1:24" s="96" customFormat="1">
      <c r="A7" s="157"/>
      <c r="B7" s="150"/>
      <c r="C7" s="176" t="s">
        <v>0</v>
      </c>
      <c r="D7" s="176"/>
      <c r="E7" s="176" t="s">
        <v>0</v>
      </c>
      <c r="F7" s="176"/>
      <c r="G7" s="176" t="s">
        <v>0</v>
      </c>
      <c r="H7" s="176"/>
      <c r="I7" s="176" t="s">
        <v>0</v>
      </c>
      <c r="J7" s="176"/>
      <c r="K7" s="176" t="s">
        <v>0</v>
      </c>
      <c r="L7" s="176"/>
      <c r="M7" s="176" t="s">
        <v>0</v>
      </c>
      <c r="N7" s="176"/>
      <c r="O7" s="287" t="s">
        <v>0</v>
      </c>
      <c r="P7" s="287"/>
      <c r="Q7" s="176" t="s">
        <v>0</v>
      </c>
      <c r="R7" s="176"/>
      <c r="S7" s="176" t="s">
        <v>0</v>
      </c>
      <c r="T7" s="177"/>
      <c r="U7" s="178" t="s">
        <v>0</v>
      </c>
      <c r="V7" s="176"/>
      <c r="W7" s="176" t="s">
        <v>0</v>
      </c>
    </row>
    <row r="8" spans="1:24" s="95" customFormat="1" ht="12" customHeight="1">
      <c r="A8" s="224"/>
      <c r="B8" s="151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53"/>
      <c r="R8" s="176"/>
      <c r="S8" s="176"/>
      <c r="T8" s="174"/>
      <c r="U8" s="175"/>
      <c r="V8" s="174"/>
      <c r="W8" s="174"/>
    </row>
    <row r="9" spans="1:24" s="97" customFormat="1" ht="3.75" customHeight="1">
      <c r="A9" s="158"/>
      <c r="B9" s="179"/>
      <c r="C9" s="180"/>
      <c r="D9" s="181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2"/>
      <c r="U9" s="183"/>
      <c r="V9" s="179"/>
      <c r="W9" s="184"/>
    </row>
    <row r="10" spans="1:24" s="97" customFormat="1" ht="17.25" thickBot="1">
      <c r="A10" s="355" t="s">
        <v>177</v>
      </c>
      <c r="B10" s="172">
        <f>+SFP!C39</f>
        <v>26</v>
      </c>
      <c r="C10" s="253">
        <v>134798</v>
      </c>
      <c r="D10" s="249"/>
      <c r="E10" s="253">
        <v>-33656</v>
      </c>
      <c r="F10" s="249"/>
      <c r="G10" s="253">
        <v>63335</v>
      </c>
      <c r="H10" s="249"/>
      <c r="I10" s="253">
        <v>28425</v>
      </c>
      <c r="J10" s="250"/>
      <c r="K10" s="253">
        <v>2282</v>
      </c>
      <c r="L10" s="250"/>
      <c r="M10" s="253">
        <v>-2685</v>
      </c>
      <c r="N10" s="249"/>
      <c r="O10" s="288"/>
      <c r="P10" s="249"/>
      <c r="Q10" s="253">
        <v>360770</v>
      </c>
      <c r="R10" s="249"/>
      <c r="S10" s="253">
        <v>553269</v>
      </c>
      <c r="T10" s="251"/>
      <c r="U10" s="253">
        <v>13326</v>
      </c>
      <c r="V10" s="252"/>
      <c r="W10" s="253">
        <v>566595</v>
      </c>
      <c r="X10" s="100"/>
    </row>
    <row r="11" spans="1:24" s="97" customFormat="1" ht="18" thickTop="1">
      <c r="A11" s="356" t="s">
        <v>178</v>
      </c>
      <c r="B11" s="172"/>
      <c r="C11" s="186"/>
      <c r="D11" s="185"/>
      <c r="E11" s="185"/>
      <c r="F11" s="185"/>
      <c r="G11" s="186"/>
      <c r="H11" s="185"/>
      <c r="I11" s="186"/>
      <c r="J11" s="186"/>
      <c r="K11" s="186"/>
      <c r="L11" s="186"/>
      <c r="M11" s="186"/>
      <c r="N11" s="185"/>
      <c r="O11" s="249"/>
      <c r="P11" s="249"/>
      <c r="Q11" s="186"/>
      <c r="R11" s="185"/>
      <c r="S11" s="186"/>
      <c r="T11" s="187"/>
      <c r="U11" s="187"/>
      <c r="V11" s="188"/>
      <c r="W11" s="192"/>
    </row>
    <row r="12" spans="1:24" s="97" customFormat="1">
      <c r="A12" s="357" t="s">
        <v>179</v>
      </c>
      <c r="B12" s="172"/>
      <c r="C12" s="190">
        <v>0</v>
      </c>
      <c r="D12" s="190"/>
      <c r="E12" s="190">
        <v>0</v>
      </c>
      <c r="F12" s="190"/>
      <c r="G12" s="190">
        <v>0</v>
      </c>
      <c r="H12" s="190"/>
      <c r="I12" s="190">
        <v>0</v>
      </c>
      <c r="J12" s="190"/>
      <c r="K12" s="190">
        <v>0</v>
      </c>
      <c r="L12" s="190"/>
      <c r="M12" s="190">
        <v>0</v>
      </c>
      <c r="N12" s="190"/>
      <c r="O12" s="229">
        <v>0</v>
      </c>
      <c r="P12" s="190"/>
      <c r="Q12" s="190">
        <v>0</v>
      </c>
      <c r="R12" s="190"/>
      <c r="S12" s="190">
        <f>SUM(C12:R12)</f>
        <v>0</v>
      </c>
      <c r="T12" s="192"/>
      <c r="U12" s="190">
        <v>0</v>
      </c>
      <c r="V12" s="192"/>
      <c r="W12" s="193">
        <f>SUM(S12:V12)</f>
        <v>0</v>
      </c>
    </row>
    <row r="13" spans="1:24" s="97" customFormat="1">
      <c r="A13" s="276" t="s">
        <v>180</v>
      </c>
      <c r="B13" s="277"/>
      <c r="C13" s="278">
        <v>0</v>
      </c>
      <c r="D13" s="181"/>
      <c r="E13" s="278">
        <v>0</v>
      </c>
      <c r="F13" s="181"/>
      <c r="G13" s="278">
        <v>0</v>
      </c>
      <c r="H13" s="181"/>
      <c r="I13" s="278">
        <v>0</v>
      </c>
      <c r="J13" s="181"/>
      <c r="K13" s="278">
        <v>0</v>
      </c>
      <c r="L13" s="181"/>
      <c r="M13" s="278">
        <v>0</v>
      </c>
      <c r="N13" s="181"/>
      <c r="O13" s="181">
        <v>0</v>
      </c>
      <c r="P13" s="181"/>
      <c r="Q13" s="278">
        <v>0</v>
      </c>
      <c r="R13" s="190"/>
      <c r="S13" s="278">
        <f>SUM(C13:R13)</f>
        <v>0</v>
      </c>
      <c r="T13" s="192"/>
      <c r="U13" s="279">
        <v>0</v>
      </c>
      <c r="V13" s="192"/>
      <c r="W13" s="280">
        <f>SUM(S13:V13)</f>
        <v>0</v>
      </c>
    </row>
    <row r="14" spans="1:24" s="97" customFormat="1">
      <c r="A14" s="276" t="s">
        <v>181</v>
      </c>
      <c r="B14" s="277"/>
      <c r="C14" s="181">
        <v>0</v>
      </c>
      <c r="D14" s="181"/>
      <c r="E14" s="181">
        <v>0</v>
      </c>
      <c r="F14" s="181"/>
      <c r="G14" s="181">
        <v>0</v>
      </c>
      <c r="H14" s="181"/>
      <c r="I14" s="181">
        <v>0</v>
      </c>
      <c r="J14" s="181"/>
      <c r="K14" s="181">
        <v>0</v>
      </c>
      <c r="L14" s="181"/>
      <c r="M14" s="181">
        <v>0</v>
      </c>
      <c r="N14" s="181"/>
      <c r="O14" s="181">
        <v>0</v>
      </c>
      <c r="P14" s="181"/>
      <c r="Q14" s="181">
        <v>0</v>
      </c>
      <c r="R14" s="190"/>
      <c r="S14" s="181">
        <f>SUM(C14:R14)</f>
        <v>0</v>
      </c>
      <c r="T14" s="192"/>
      <c r="U14" s="190">
        <v>0</v>
      </c>
      <c r="V14" s="192"/>
      <c r="W14" s="281">
        <f>SUM(S14:V14)</f>
        <v>0</v>
      </c>
    </row>
    <row r="15" spans="1:24" s="97" customFormat="1" ht="8.25" customHeight="1">
      <c r="A15" s="160"/>
      <c r="B15" s="172"/>
      <c r="C15" s="186"/>
      <c r="D15" s="185"/>
      <c r="E15" s="185"/>
      <c r="F15" s="185"/>
      <c r="G15" s="186"/>
      <c r="H15" s="185"/>
      <c r="I15" s="186"/>
      <c r="J15" s="186"/>
      <c r="K15" s="186"/>
      <c r="L15" s="186"/>
      <c r="M15" s="186"/>
      <c r="N15" s="185"/>
      <c r="O15" s="249"/>
      <c r="P15" s="249"/>
      <c r="Q15" s="186"/>
      <c r="R15" s="185"/>
      <c r="S15" s="186"/>
      <c r="T15" s="187"/>
      <c r="U15" s="187"/>
      <c r="V15" s="188"/>
      <c r="W15" s="193"/>
    </row>
    <row r="16" spans="1:24" s="97" customFormat="1">
      <c r="A16" s="241" t="s">
        <v>185</v>
      </c>
      <c r="B16" s="172"/>
      <c r="C16" s="242">
        <v>0</v>
      </c>
      <c r="D16" s="190"/>
      <c r="E16" s="190">
        <v>0</v>
      </c>
      <c r="F16" s="190"/>
      <c r="G16" s="242">
        <v>0</v>
      </c>
      <c r="H16" s="242"/>
      <c r="I16" s="242">
        <v>0</v>
      </c>
      <c r="J16" s="242"/>
      <c r="K16" s="242">
        <v>0</v>
      </c>
      <c r="L16" s="242"/>
      <c r="M16" s="242">
        <v>0</v>
      </c>
      <c r="N16" s="242"/>
      <c r="O16" s="242">
        <v>0</v>
      </c>
      <c r="P16" s="242"/>
      <c r="Q16" s="242">
        <v>0</v>
      </c>
      <c r="R16" s="190"/>
      <c r="S16" s="194">
        <f>SUM(C16:R16)</f>
        <v>0</v>
      </c>
      <c r="T16" s="192"/>
      <c r="U16" s="190">
        <v>0</v>
      </c>
      <c r="V16" s="192"/>
      <c r="W16" s="193">
        <f>SUM(S16:V16)</f>
        <v>0</v>
      </c>
    </row>
    <row r="17" spans="1:24" s="97" customFormat="1">
      <c r="A17" s="358" t="s">
        <v>182</v>
      </c>
      <c r="B17" s="172"/>
      <c r="C17" s="195">
        <f>C18+C19</f>
        <v>0</v>
      </c>
      <c r="D17" s="194"/>
      <c r="E17" s="195">
        <f>E18+E19</f>
        <v>0</v>
      </c>
      <c r="F17" s="190"/>
      <c r="G17" s="195">
        <f>G18+G19</f>
        <v>2866</v>
      </c>
      <c r="H17" s="195">
        <f t="shared" ref="H17:Q17" si="0">H18+H19</f>
        <v>0</v>
      </c>
      <c r="I17" s="195">
        <f t="shared" si="0"/>
        <v>0</v>
      </c>
      <c r="J17" s="195">
        <f t="shared" si="0"/>
        <v>0</v>
      </c>
      <c r="K17" s="195">
        <f t="shared" si="0"/>
        <v>0</v>
      </c>
      <c r="L17" s="195">
        <f t="shared" si="0"/>
        <v>0</v>
      </c>
      <c r="M17" s="195">
        <f t="shared" si="0"/>
        <v>0</v>
      </c>
      <c r="N17" s="195">
        <f t="shared" si="0"/>
        <v>0</v>
      </c>
      <c r="O17" s="195">
        <v>0</v>
      </c>
      <c r="P17" s="192"/>
      <c r="Q17" s="195">
        <f t="shared" si="0"/>
        <v>-2866</v>
      </c>
      <c r="R17" s="195">
        <f t="shared" ref="R17" si="1">R18+R19</f>
        <v>0</v>
      </c>
      <c r="S17" s="196">
        <f>SUM(C17:R17)</f>
        <v>0</v>
      </c>
      <c r="T17" s="195">
        <f t="shared" ref="T17" si="2">T18+T19</f>
        <v>0</v>
      </c>
      <c r="U17" s="195">
        <f t="shared" ref="U17" si="3">U18+U19</f>
        <v>0</v>
      </c>
      <c r="V17" s="195">
        <f t="shared" ref="V17" si="4">V18+V19</f>
        <v>0</v>
      </c>
      <c r="W17" s="226">
        <f>SUM(S17:V17)</f>
        <v>0</v>
      </c>
    </row>
    <row r="18" spans="1:24" s="97" customFormat="1">
      <c r="A18" s="276" t="s">
        <v>183</v>
      </c>
      <c r="B18" s="172"/>
      <c r="C18" s="185">
        <v>0</v>
      </c>
      <c r="D18" s="185"/>
      <c r="E18" s="185">
        <v>0</v>
      </c>
      <c r="F18" s="185"/>
      <c r="G18" s="185">
        <v>2866</v>
      </c>
      <c r="H18" s="185"/>
      <c r="I18" s="185">
        <v>0</v>
      </c>
      <c r="J18" s="185"/>
      <c r="K18" s="185">
        <v>0</v>
      </c>
      <c r="L18" s="185"/>
      <c r="M18" s="185">
        <v>0</v>
      </c>
      <c r="N18" s="185"/>
      <c r="O18" s="249"/>
      <c r="P18" s="249"/>
      <c r="Q18" s="185">
        <v>-2866</v>
      </c>
      <c r="R18" s="185"/>
      <c r="S18" s="190">
        <v>0</v>
      </c>
      <c r="T18" s="198"/>
      <c r="U18" s="185">
        <v>0</v>
      </c>
      <c r="V18" s="199"/>
      <c r="W18" s="185">
        <v>0</v>
      </c>
    </row>
    <row r="19" spans="1:24" s="97" customFormat="1" ht="18" customHeight="1">
      <c r="A19" s="276" t="s">
        <v>184</v>
      </c>
      <c r="B19" s="172"/>
      <c r="C19" s="185">
        <v>0</v>
      </c>
      <c r="D19" s="185"/>
      <c r="E19" s="185">
        <v>0</v>
      </c>
      <c r="F19" s="185"/>
      <c r="G19" s="185">
        <v>0</v>
      </c>
      <c r="H19" s="185"/>
      <c r="I19" s="185">
        <v>0</v>
      </c>
      <c r="J19" s="185"/>
      <c r="K19" s="185">
        <v>0</v>
      </c>
      <c r="L19" s="185"/>
      <c r="M19" s="185">
        <v>0</v>
      </c>
      <c r="N19" s="185"/>
      <c r="O19" s="249">
        <v>0</v>
      </c>
      <c r="P19" s="249"/>
      <c r="Q19" s="185">
        <v>0</v>
      </c>
      <c r="R19" s="185"/>
      <c r="S19" s="190">
        <f>SUM(C19:R19)</f>
        <v>0</v>
      </c>
      <c r="T19" s="198"/>
      <c r="U19" s="185">
        <v>0</v>
      </c>
      <c r="V19" s="199"/>
      <c r="W19" s="185">
        <f>SUM(S19:V19)</f>
        <v>0</v>
      </c>
    </row>
    <row r="20" spans="1:24" s="97" customFormat="1" ht="6.6" customHeight="1">
      <c r="A20" s="161"/>
      <c r="B20" s="172"/>
      <c r="C20" s="186"/>
      <c r="D20" s="185"/>
      <c r="E20" s="185"/>
      <c r="F20" s="185"/>
      <c r="G20" s="186"/>
      <c r="H20" s="185"/>
      <c r="I20" s="186"/>
      <c r="J20" s="186"/>
      <c r="K20" s="186"/>
      <c r="L20" s="186"/>
      <c r="M20" s="186"/>
      <c r="N20" s="185"/>
      <c r="O20" s="249"/>
      <c r="P20" s="249"/>
      <c r="Q20" s="186"/>
      <c r="R20" s="185"/>
      <c r="S20" s="186"/>
      <c r="T20" s="187"/>
      <c r="U20" s="187"/>
      <c r="V20" s="188"/>
      <c r="W20" s="192"/>
    </row>
    <row r="21" spans="1:24" s="97" customFormat="1">
      <c r="A21" s="359" t="s">
        <v>186</v>
      </c>
      <c r="B21" s="172"/>
      <c r="C21" s="196">
        <v>0</v>
      </c>
      <c r="D21" s="186"/>
      <c r="E21" s="196">
        <v>0</v>
      </c>
      <c r="F21" s="186"/>
      <c r="G21" s="196">
        <v>0</v>
      </c>
      <c r="H21" s="186"/>
      <c r="I21" s="196">
        <v>0</v>
      </c>
      <c r="J21" s="186"/>
      <c r="K21" s="196">
        <v>0</v>
      </c>
      <c r="L21" s="186"/>
      <c r="M21" s="196">
        <v>0</v>
      </c>
      <c r="N21" s="186"/>
      <c r="O21" s="291">
        <v>0</v>
      </c>
      <c r="P21" s="250"/>
      <c r="Q21" s="196">
        <f>Q22+Q23+Q25+Q26+Q24</f>
        <v>-254</v>
      </c>
      <c r="R21" s="196" t="e">
        <f>R22+R23+#REF!+R25+R26</f>
        <v>#REF!</v>
      </c>
      <c r="S21" s="196">
        <f>S22+S23+S25+S26+S24</f>
        <v>-254</v>
      </c>
      <c r="T21" s="196"/>
      <c r="U21" s="196">
        <f>U22+U23+U25+U26+U24</f>
        <v>-2185</v>
      </c>
      <c r="V21" s="196" t="e">
        <f>V22+V23+#REF!+V25+V26</f>
        <v>#REF!</v>
      </c>
      <c r="W21" s="196">
        <f>W22+W23+W25+W26+W24</f>
        <v>-2439</v>
      </c>
    </row>
    <row r="22" spans="1:24" s="97" customFormat="1">
      <c r="A22" s="276" t="s">
        <v>187</v>
      </c>
      <c r="B22" s="172"/>
      <c r="C22" s="254">
        <v>0</v>
      </c>
      <c r="D22" s="254"/>
      <c r="E22" s="254">
        <v>0</v>
      </c>
      <c r="F22" s="254"/>
      <c r="G22" s="254">
        <v>0</v>
      </c>
      <c r="H22" s="254"/>
      <c r="I22" s="254">
        <v>0</v>
      </c>
      <c r="J22" s="256"/>
      <c r="K22" s="254">
        <v>0</v>
      </c>
      <c r="L22" s="256"/>
      <c r="M22" s="254">
        <v>0</v>
      </c>
      <c r="N22" s="254"/>
      <c r="O22" s="261">
        <v>0</v>
      </c>
      <c r="P22" s="261"/>
      <c r="Q22" s="254">
        <v>0</v>
      </c>
      <c r="R22" s="254"/>
      <c r="S22" s="190">
        <f>SUM(C22:R22)</f>
        <v>0</v>
      </c>
      <c r="T22" s="255"/>
      <c r="U22" s="254">
        <v>-1891</v>
      </c>
      <c r="V22" s="255"/>
      <c r="W22" s="249">
        <f>SUM(S22:V22)</f>
        <v>-1891</v>
      </c>
    </row>
    <row r="23" spans="1:24" s="97" customFormat="1">
      <c r="A23" s="276" t="s">
        <v>188</v>
      </c>
      <c r="B23" s="172"/>
      <c r="C23" s="254">
        <v>0</v>
      </c>
      <c r="D23" s="254"/>
      <c r="E23" s="254">
        <v>0</v>
      </c>
      <c r="F23" s="254"/>
      <c r="G23" s="254">
        <v>0</v>
      </c>
      <c r="H23" s="254"/>
      <c r="I23" s="254">
        <v>0</v>
      </c>
      <c r="J23" s="256"/>
      <c r="K23" s="254">
        <v>0</v>
      </c>
      <c r="L23" s="256"/>
      <c r="M23" s="254">
        <v>0</v>
      </c>
      <c r="N23" s="254"/>
      <c r="O23" s="261">
        <v>0</v>
      </c>
      <c r="P23" s="261"/>
      <c r="Q23" s="254">
        <v>0</v>
      </c>
      <c r="R23" s="254"/>
      <c r="S23" s="190">
        <f>SUM(C23:R23)</f>
        <v>0</v>
      </c>
      <c r="T23" s="255"/>
      <c r="U23" s="254">
        <v>0</v>
      </c>
      <c r="V23" s="255"/>
      <c r="W23" s="249">
        <f>SUM(S23:V23)</f>
        <v>0</v>
      </c>
    </row>
    <row r="24" spans="1:24" s="97" customFormat="1">
      <c r="A24" s="276" t="s">
        <v>189</v>
      </c>
      <c r="B24" s="172"/>
      <c r="C24" s="254">
        <v>0</v>
      </c>
      <c r="D24" s="254"/>
      <c r="E24" s="254">
        <v>0</v>
      </c>
      <c r="F24" s="254"/>
      <c r="G24" s="254">
        <v>0</v>
      </c>
      <c r="H24" s="254"/>
      <c r="I24" s="254">
        <v>0</v>
      </c>
      <c r="J24" s="256"/>
      <c r="K24" s="254">
        <v>0</v>
      </c>
      <c r="L24" s="256"/>
      <c r="M24" s="254">
        <v>0</v>
      </c>
      <c r="N24" s="254"/>
      <c r="O24" s="261">
        <v>0</v>
      </c>
      <c r="P24" s="261"/>
      <c r="Q24" s="254">
        <v>0</v>
      </c>
      <c r="R24" s="254"/>
      <c r="S24" s="190">
        <f>SUM(C24:R24)</f>
        <v>0</v>
      </c>
      <c r="T24" s="255"/>
      <c r="U24" s="254">
        <v>0</v>
      </c>
      <c r="V24" s="255"/>
      <c r="W24" s="249">
        <f>SUM(S24:V24)</f>
        <v>0</v>
      </c>
      <c r="X24" s="221"/>
    </row>
    <row r="25" spans="1:24" s="97" customFormat="1">
      <c r="A25" s="276" t="s">
        <v>190</v>
      </c>
      <c r="B25" s="172"/>
      <c r="C25" s="254">
        <v>0</v>
      </c>
      <c r="D25" s="254"/>
      <c r="E25" s="254">
        <v>0</v>
      </c>
      <c r="F25" s="254"/>
      <c r="G25" s="254">
        <v>0</v>
      </c>
      <c r="H25" s="254"/>
      <c r="I25" s="254">
        <v>0</v>
      </c>
      <c r="J25" s="256"/>
      <c r="K25" s="254">
        <v>0</v>
      </c>
      <c r="L25" s="256"/>
      <c r="M25" s="254">
        <v>0</v>
      </c>
      <c r="N25" s="254"/>
      <c r="O25" s="261">
        <v>0</v>
      </c>
      <c r="P25" s="261"/>
      <c r="Q25" s="254">
        <v>-254</v>
      </c>
      <c r="R25" s="254"/>
      <c r="S25" s="190">
        <f>SUM(C25:R25)</f>
        <v>-254</v>
      </c>
      <c r="T25" s="255"/>
      <c r="U25" s="254">
        <v>-294</v>
      </c>
      <c r="V25" s="255"/>
      <c r="W25" s="249">
        <f>SUM(S25:V25)</f>
        <v>-548</v>
      </c>
    </row>
    <row r="26" spans="1:24" s="97" customFormat="1" ht="16.149999999999999" customHeight="1">
      <c r="A26" s="276" t="s">
        <v>191</v>
      </c>
      <c r="B26" s="172"/>
      <c r="C26" s="254">
        <v>0</v>
      </c>
      <c r="D26" s="254"/>
      <c r="E26" s="254">
        <v>0</v>
      </c>
      <c r="F26" s="254"/>
      <c r="G26" s="254">
        <v>0</v>
      </c>
      <c r="H26" s="254"/>
      <c r="I26" s="254">
        <v>0</v>
      </c>
      <c r="J26" s="256"/>
      <c r="K26" s="254">
        <v>0</v>
      </c>
      <c r="L26" s="256"/>
      <c r="M26" s="254">
        <v>0</v>
      </c>
      <c r="N26" s="254"/>
      <c r="O26" s="261">
        <v>0</v>
      </c>
      <c r="P26" s="261"/>
      <c r="Q26" s="254">
        <v>0</v>
      </c>
      <c r="R26" s="254"/>
      <c r="S26" s="190">
        <f>SUM(C26:R26)</f>
        <v>0</v>
      </c>
      <c r="T26" s="255"/>
      <c r="U26" s="254">
        <v>0</v>
      </c>
      <c r="V26" s="255"/>
      <c r="W26" s="249">
        <f>SUM(S26:V26)</f>
        <v>0</v>
      </c>
    </row>
    <row r="27" spans="1:24" s="97" customFormat="1">
      <c r="A27" s="276"/>
      <c r="B27" s="172"/>
      <c r="C27" s="186"/>
      <c r="D27" s="185"/>
      <c r="E27" s="185"/>
      <c r="F27" s="185"/>
      <c r="G27" s="186"/>
      <c r="H27" s="185"/>
      <c r="I27" s="186"/>
      <c r="J27" s="186"/>
      <c r="K27" s="186"/>
      <c r="L27" s="186"/>
      <c r="M27" s="186"/>
      <c r="N27" s="185"/>
      <c r="O27" s="249"/>
      <c r="P27" s="249"/>
      <c r="Q27" s="186"/>
      <c r="R27" s="185"/>
      <c r="S27" s="186"/>
      <c r="T27" s="187"/>
      <c r="U27" s="187"/>
      <c r="V27" s="188"/>
      <c r="W27" s="192"/>
      <c r="X27" s="106"/>
    </row>
    <row r="28" spans="1:24" s="97" customFormat="1">
      <c r="A28" s="360" t="s">
        <v>192</v>
      </c>
      <c r="B28" s="172"/>
      <c r="C28" s="197">
        <v>0</v>
      </c>
      <c r="D28" s="185"/>
      <c r="E28" s="197">
        <v>0</v>
      </c>
      <c r="F28" s="185"/>
      <c r="G28" s="197">
        <v>0</v>
      </c>
      <c r="H28" s="185"/>
      <c r="I28" s="196">
        <f>I29+I30</f>
        <v>-53</v>
      </c>
      <c r="J28" s="186"/>
      <c r="K28" s="196">
        <f>K29+K30</f>
        <v>-82</v>
      </c>
      <c r="L28" s="194">
        <f t="shared" ref="L28:M28" si="5">L29+L30</f>
        <v>0</v>
      </c>
      <c r="M28" s="196">
        <f t="shared" si="5"/>
        <v>-687</v>
      </c>
      <c r="N28" s="185"/>
      <c r="O28" s="292">
        <v>0</v>
      </c>
      <c r="P28" s="249"/>
      <c r="Q28" s="196">
        <f>Q29+Q30</f>
        <v>32192</v>
      </c>
      <c r="R28" s="185"/>
      <c r="S28" s="196">
        <f>S29+S30</f>
        <v>31370</v>
      </c>
      <c r="T28" s="187"/>
      <c r="U28" s="196">
        <f>U29+U30</f>
        <v>1644</v>
      </c>
      <c r="V28" s="188"/>
      <c r="W28" s="196">
        <f>W29+W30</f>
        <v>33014</v>
      </c>
      <c r="X28" s="100"/>
    </row>
    <row r="29" spans="1:24" s="97" customFormat="1">
      <c r="A29" s="361" t="s">
        <v>193</v>
      </c>
      <c r="B29" s="172"/>
      <c r="C29" s="261">
        <v>0</v>
      </c>
      <c r="D29" s="261"/>
      <c r="E29" s="261">
        <v>0</v>
      </c>
      <c r="F29" s="261"/>
      <c r="G29" s="261">
        <v>0</v>
      </c>
      <c r="H29" s="261"/>
      <c r="I29" s="261">
        <v>0</v>
      </c>
      <c r="J29" s="265"/>
      <c r="K29" s="261">
        <v>0</v>
      </c>
      <c r="L29" s="265"/>
      <c r="M29" s="261">
        <v>0</v>
      </c>
      <c r="N29" s="261"/>
      <c r="O29" s="261"/>
      <c r="P29" s="261"/>
      <c r="Q29" s="261">
        <v>32192</v>
      </c>
      <c r="R29" s="261"/>
      <c r="S29" s="190">
        <f>SUM(C29:R29)</f>
        <v>32192</v>
      </c>
      <c r="T29" s="263"/>
      <c r="U29" s="261">
        <v>1664</v>
      </c>
      <c r="V29" s="263"/>
      <c r="W29" s="264">
        <f>SUM(S29:U29)</f>
        <v>33856</v>
      </c>
    </row>
    <row r="30" spans="1:24" s="97" customFormat="1" ht="15" customHeight="1">
      <c r="A30" s="361" t="s">
        <v>194</v>
      </c>
      <c r="B30" s="172"/>
      <c r="C30" s="261">
        <v>0</v>
      </c>
      <c r="D30" s="261"/>
      <c r="E30" s="261">
        <v>0</v>
      </c>
      <c r="F30" s="261"/>
      <c r="G30" s="261">
        <v>0</v>
      </c>
      <c r="H30" s="261"/>
      <c r="I30" s="261">
        <v>-53</v>
      </c>
      <c r="J30" s="265"/>
      <c r="K30" s="261">
        <v>-82</v>
      </c>
      <c r="L30" s="265"/>
      <c r="M30" s="261">
        <v>-687</v>
      </c>
      <c r="N30" s="261"/>
      <c r="O30" s="261">
        <v>0</v>
      </c>
      <c r="P30" s="261"/>
      <c r="Q30" s="261">
        <v>0</v>
      </c>
      <c r="R30" s="261"/>
      <c r="S30" s="190">
        <f>SUM(C30:R30)</f>
        <v>-822</v>
      </c>
      <c r="T30" s="263"/>
      <c r="U30" s="261">
        <v>-20</v>
      </c>
      <c r="V30" s="263"/>
      <c r="W30" s="264">
        <f>SUM(S30:U30)</f>
        <v>-842</v>
      </c>
    </row>
    <row r="31" spans="1:24" s="97" customFormat="1">
      <c r="A31" s="359"/>
      <c r="B31" s="172"/>
      <c r="C31" s="261"/>
      <c r="D31" s="261"/>
      <c r="E31" s="261"/>
      <c r="F31" s="261"/>
      <c r="G31" s="261"/>
      <c r="H31" s="261"/>
      <c r="I31" s="261"/>
      <c r="J31" s="265"/>
      <c r="K31" s="261"/>
      <c r="L31" s="265"/>
      <c r="M31" s="261"/>
      <c r="N31" s="261"/>
      <c r="O31" s="261"/>
      <c r="P31" s="261"/>
      <c r="Q31" s="261"/>
      <c r="R31" s="261"/>
      <c r="S31" s="190">
        <f>SUM(C31:R31)</f>
        <v>0</v>
      </c>
      <c r="T31" s="263"/>
      <c r="U31" s="261"/>
      <c r="V31" s="263"/>
      <c r="W31" s="264"/>
      <c r="X31" s="221"/>
    </row>
    <row r="32" spans="1:24" s="97" customFormat="1" ht="17.649999999999999" customHeight="1">
      <c r="A32" s="359" t="s">
        <v>195</v>
      </c>
      <c r="B32" s="172"/>
      <c r="C32" s="261">
        <v>0</v>
      </c>
      <c r="D32" s="261"/>
      <c r="E32" s="261">
        <v>0</v>
      </c>
      <c r="F32" s="261"/>
      <c r="G32" s="261">
        <v>0</v>
      </c>
      <c r="H32" s="261"/>
      <c r="I32" s="261">
        <v>-753</v>
      </c>
      <c r="J32" s="265"/>
      <c r="K32" s="261">
        <v>1</v>
      </c>
      <c r="L32" s="265"/>
      <c r="M32" s="261">
        <v>0</v>
      </c>
      <c r="N32" s="261"/>
      <c r="O32" s="261">
        <v>0</v>
      </c>
      <c r="P32" s="261"/>
      <c r="Q32" s="261">
        <v>752</v>
      </c>
      <c r="R32" s="261"/>
      <c r="S32" s="265">
        <v>0</v>
      </c>
      <c r="T32" s="263"/>
      <c r="U32" s="261">
        <v>0</v>
      </c>
      <c r="V32" s="263"/>
      <c r="W32" s="264">
        <v>0</v>
      </c>
    </row>
    <row r="33" spans="1:24" s="97" customFormat="1" ht="18" customHeight="1">
      <c r="A33" s="158"/>
      <c r="B33" s="172"/>
      <c r="C33" s="186"/>
      <c r="D33" s="185"/>
      <c r="E33" s="185"/>
      <c r="F33" s="185"/>
      <c r="G33" s="186"/>
      <c r="H33" s="185"/>
      <c r="I33" s="186"/>
      <c r="J33" s="186"/>
      <c r="K33" s="186"/>
      <c r="L33" s="186"/>
      <c r="M33" s="186"/>
      <c r="N33" s="185"/>
      <c r="O33" s="249"/>
      <c r="P33" s="249"/>
      <c r="Q33" s="186"/>
      <c r="R33" s="185"/>
      <c r="S33" s="186"/>
      <c r="T33" s="187"/>
      <c r="U33" s="187"/>
      <c r="V33" s="188"/>
      <c r="W33" s="192"/>
      <c r="X33" s="100"/>
    </row>
    <row r="34" spans="1:24" s="97" customFormat="1" ht="17.649999999999999" customHeight="1" thickBot="1">
      <c r="A34" s="159" t="s">
        <v>196</v>
      </c>
      <c r="B34" s="172">
        <f>+SFP!C39</f>
        <v>26</v>
      </c>
      <c r="C34" s="191">
        <f>+C10+C12+C17+C21+C28+C32</f>
        <v>134798</v>
      </c>
      <c r="D34" s="191">
        <f>+D10+D12+D17+D21+D28+D32</f>
        <v>0</v>
      </c>
      <c r="E34" s="262">
        <f>+E10+E12+E17+E21+E28+E32</f>
        <v>-33656</v>
      </c>
      <c r="F34" s="191" t="e">
        <f>#REF!+F12+F17+F21+F28+F32+F16</f>
        <v>#REF!</v>
      </c>
      <c r="G34" s="191">
        <f>G12+G17+G21+G28+G32+G16+G10</f>
        <v>66201</v>
      </c>
      <c r="H34" s="191" t="e">
        <f>#REF!+H12+H17+H21+H28+H32+H16</f>
        <v>#REF!</v>
      </c>
      <c r="I34" s="191">
        <f>I12+I17+I21+I28+I32+I16+I10</f>
        <v>27619</v>
      </c>
      <c r="J34" s="191" t="e">
        <f>#REF!+J12+J17+J21+J28+J32+J16</f>
        <v>#REF!</v>
      </c>
      <c r="K34" s="191">
        <f>K12+K17+K21+K28+K32+K16+K10</f>
        <v>2201</v>
      </c>
      <c r="L34" s="191" t="e">
        <f>#REF!+L12+L17+L21+L28+L32+L16</f>
        <v>#REF!</v>
      </c>
      <c r="M34" s="191">
        <f>M12+M17+M21+M28+M32+M16+M10</f>
        <v>-3372</v>
      </c>
      <c r="N34" s="250" t="e">
        <f>#REF!+N12+N17+N21+N28+N32+N16</f>
        <v>#REF!</v>
      </c>
      <c r="O34" s="262">
        <v>0</v>
      </c>
      <c r="P34" s="250"/>
      <c r="Q34" s="191">
        <f>Q12+Q17+Q21+Q28+Q32+Q16+Q10</f>
        <v>390594</v>
      </c>
      <c r="R34" s="191" t="e">
        <f>#REF!+R12+R17+R21+R28+R32+R16</f>
        <v>#REF!</v>
      </c>
      <c r="S34" s="191">
        <f>S12+S17+S21+S28+S32+S16+S10</f>
        <v>584385</v>
      </c>
      <c r="T34" s="191"/>
      <c r="U34" s="191">
        <f>U12+U17+U21+U28+U32+U16+U10</f>
        <v>12785</v>
      </c>
      <c r="V34" s="191" t="e">
        <f>+V10+V12+V17+V21+V28+V32</f>
        <v>#REF!</v>
      </c>
      <c r="W34" s="191">
        <f>W12+W17+W21+W28+W32+W16+W10</f>
        <v>597170</v>
      </c>
      <c r="X34" s="100"/>
    </row>
    <row r="35" spans="1:24" s="97" customFormat="1" ht="16.149999999999999" customHeight="1" thickTop="1">
      <c r="A35" s="159"/>
      <c r="B35" s="172"/>
      <c r="C35" s="186"/>
      <c r="D35" s="185"/>
      <c r="E35" s="186"/>
      <c r="F35" s="185"/>
      <c r="G35" s="186"/>
      <c r="H35" s="185"/>
      <c r="I35" s="186"/>
      <c r="J35" s="186"/>
      <c r="K35" s="186"/>
      <c r="L35" s="186"/>
      <c r="M35" s="186"/>
      <c r="N35" s="185"/>
      <c r="O35" s="249"/>
      <c r="P35" s="249"/>
      <c r="Q35" s="186"/>
      <c r="R35" s="185"/>
      <c r="S35" s="186"/>
      <c r="T35" s="187"/>
      <c r="U35" s="186"/>
      <c r="V35" s="188"/>
      <c r="W35" s="186"/>
      <c r="X35" s="100"/>
    </row>
    <row r="36" spans="1:24" s="97" customFormat="1" ht="17.25" thickBot="1">
      <c r="A36" s="159" t="s">
        <v>197</v>
      </c>
      <c r="B36" s="172"/>
      <c r="C36" s="191">
        <v>134798</v>
      </c>
      <c r="D36" s="185"/>
      <c r="E36" s="191">
        <v>-50284</v>
      </c>
      <c r="F36" s="185"/>
      <c r="G36" s="191">
        <v>66201</v>
      </c>
      <c r="H36" s="185"/>
      <c r="I36" s="191">
        <v>36788</v>
      </c>
      <c r="J36" s="186"/>
      <c r="K36" s="191">
        <v>1644</v>
      </c>
      <c r="L36" s="186"/>
      <c r="M36" s="191">
        <v>682</v>
      </c>
      <c r="N36" s="185"/>
      <c r="O36" s="262">
        <v>12512</v>
      </c>
      <c r="P36" s="249"/>
      <c r="Q36" s="191">
        <v>444634</v>
      </c>
      <c r="R36" s="185"/>
      <c r="S36" s="191">
        <v>646975</v>
      </c>
      <c r="T36" s="187"/>
      <c r="U36" s="191">
        <v>11893</v>
      </c>
      <c r="V36" s="188"/>
      <c r="W36" s="191">
        <v>658868</v>
      </c>
    </row>
    <row r="37" spans="1:24" s="97" customFormat="1" ht="18" thickTop="1">
      <c r="A37" s="356" t="s">
        <v>198</v>
      </c>
      <c r="B37" s="172"/>
      <c r="C37" s="186"/>
      <c r="D37" s="185"/>
      <c r="E37" s="185"/>
      <c r="F37" s="185"/>
      <c r="G37" s="186"/>
      <c r="H37" s="185"/>
      <c r="I37" s="186"/>
      <c r="J37" s="186"/>
      <c r="K37" s="186"/>
      <c r="L37" s="186"/>
      <c r="M37" s="186"/>
      <c r="N37" s="185"/>
      <c r="O37" s="249"/>
      <c r="P37" s="249"/>
      <c r="Q37" s="186"/>
      <c r="R37" s="185"/>
      <c r="S37" s="186"/>
      <c r="T37" s="187"/>
      <c r="U37" s="187"/>
      <c r="V37" s="188"/>
      <c r="W37" s="192"/>
    </row>
    <row r="38" spans="1:24" s="97" customFormat="1" ht="19.899999999999999" customHeight="1">
      <c r="A38" s="357" t="s">
        <v>179</v>
      </c>
      <c r="B38" s="172"/>
      <c r="C38" s="190">
        <v>0</v>
      </c>
      <c r="D38" s="190"/>
      <c r="E38" s="190">
        <v>-1918</v>
      </c>
      <c r="F38" s="190"/>
      <c r="G38" s="190">
        <v>0</v>
      </c>
      <c r="H38" s="190"/>
      <c r="I38" s="190">
        <v>0</v>
      </c>
      <c r="J38" s="190"/>
      <c r="K38" s="190">
        <v>0</v>
      </c>
      <c r="L38" s="190"/>
      <c r="M38" s="190">
        <v>0</v>
      </c>
      <c r="N38" s="190"/>
      <c r="O38" s="190">
        <v>0</v>
      </c>
      <c r="P38" s="190"/>
      <c r="Q38" s="190">
        <v>0</v>
      </c>
      <c r="R38" s="190"/>
      <c r="S38" s="190">
        <f>SUM(C38:Q38)</f>
        <v>-1918</v>
      </c>
      <c r="T38" s="192"/>
      <c r="U38" s="190">
        <v>0</v>
      </c>
      <c r="V38" s="192"/>
      <c r="W38" s="192">
        <f>+S38+U38</f>
        <v>-1918</v>
      </c>
    </row>
    <row r="39" spans="1:24" s="97" customFormat="1" ht="8.1" customHeight="1">
      <c r="A39" s="357"/>
      <c r="B39" s="172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4"/>
      <c r="T39" s="192"/>
      <c r="U39" s="190"/>
      <c r="V39" s="192"/>
      <c r="W39" s="193"/>
    </row>
    <row r="40" spans="1:24" s="97" customFormat="1" ht="18.95" customHeight="1">
      <c r="A40" s="357" t="s">
        <v>199</v>
      </c>
      <c r="B40" s="172"/>
      <c r="C40" s="190">
        <v>0</v>
      </c>
      <c r="D40" s="190"/>
      <c r="E40" s="190">
        <v>0</v>
      </c>
      <c r="F40" s="190"/>
      <c r="G40" s="190">
        <v>0</v>
      </c>
      <c r="H40" s="190"/>
      <c r="I40" s="190">
        <v>0</v>
      </c>
      <c r="J40" s="190"/>
      <c r="K40" s="190">
        <v>0</v>
      </c>
      <c r="L40" s="190"/>
      <c r="M40" s="190">
        <v>0</v>
      </c>
      <c r="N40" s="190"/>
      <c r="O40" s="190">
        <v>0</v>
      </c>
      <c r="P40" s="190"/>
      <c r="Q40" s="190">
        <v>103</v>
      </c>
      <c r="R40" s="190"/>
      <c r="S40" s="190">
        <f>SUM(C40:Q40)</f>
        <v>103</v>
      </c>
      <c r="T40" s="192"/>
      <c r="U40" s="190">
        <v>0</v>
      </c>
      <c r="V40" s="192"/>
      <c r="W40" s="192">
        <f>+S40+U40</f>
        <v>103</v>
      </c>
    </row>
    <row r="41" spans="1:24" s="97" customFormat="1">
      <c r="A41" s="358" t="s">
        <v>182</v>
      </c>
      <c r="B41" s="172"/>
      <c r="C41" s="229">
        <v>0</v>
      </c>
      <c r="D41" s="194"/>
      <c r="E41" s="229">
        <v>0</v>
      </c>
      <c r="F41" s="190"/>
      <c r="G41" s="196">
        <f>G42+G43</f>
        <v>2427</v>
      </c>
      <c r="H41" s="190">
        <f t="shared" ref="H41:N41" si="6">H42+H43</f>
        <v>0</v>
      </c>
      <c r="I41" s="229">
        <f t="shared" si="6"/>
        <v>0</v>
      </c>
      <c r="J41" s="190">
        <f t="shared" si="6"/>
        <v>0</v>
      </c>
      <c r="K41" s="229">
        <f t="shared" si="6"/>
        <v>0</v>
      </c>
      <c r="L41" s="190">
        <f t="shared" si="6"/>
        <v>0</v>
      </c>
      <c r="M41" s="229">
        <f t="shared" si="6"/>
        <v>0</v>
      </c>
      <c r="N41" s="190">
        <f t="shared" si="6"/>
        <v>0</v>
      </c>
      <c r="O41" s="229"/>
      <c r="P41" s="190"/>
      <c r="Q41" s="196">
        <f>Q42+Q43</f>
        <v>-2427</v>
      </c>
      <c r="R41" s="196">
        <f t="shared" ref="R41:S41" si="7">R42+R43</f>
        <v>0</v>
      </c>
      <c r="S41" s="196">
        <f t="shared" si="7"/>
        <v>0</v>
      </c>
      <c r="T41" s="196">
        <f t="shared" ref="T41" si="8">T42+T43</f>
        <v>0</v>
      </c>
      <c r="U41" s="196">
        <f t="shared" ref="U41" si="9">U42+U43</f>
        <v>0</v>
      </c>
      <c r="V41" s="196">
        <f t="shared" ref="V41" si="10">V42+V43</f>
        <v>0</v>
      </c>
      <c r="W41" s="196">
        <f t="shared" ref="W41" si="11">W42+W43</f>
        <v>0</v>
      </c>
    </row>
    <row r="42" spans="1:24" s="97" customFormat="1">
      <c r="A42" s="276" t="s">
        <v>183</v>
      </c>
      <c r="B42" s="172"/>
      <c r="C42" s="190">
        <v>0</v>
      </c>
      <c r="D42" s="190"/>
      <c r="E42" s="190">
        <v>0</v>
      </c>
      <c r="F42" s="190"/>
      <c r="G42" s="190">
        <v>2427</v>
      </c>
      <c r="H42" s="190"/>
      <c r="I42" s="190">
        <v>0</v>
      </c>
      <c r="J42" s="190"/>
      <c r="K42" s="190">
        <v>0</v>
      </c>
      <c r="L42" s="190"/>
      <c r="M42" s="190">
        <v>0</v>
      </c>
      <c r="N42" s="190"/>
      <c r="O42" s="190" t="s">
        <v>5</v>
      </c>
      <c r="P42" s="190"/>
      <c r="Q42" s="190">
        <v>-2427</v>
      </c>
      <c r="R42" s="190"/>
      <c r="S42" s="190">
        <f>SUM(C42:Q42)</f>
        <v>0</v>
      </c>
      <c r="T42" s="193"/>
      <c r="U42" s="190">
        <v>0</v>
      </c>
      <c r="V42" s="230"/>
      <c r="W42" s="231">
        <f t="shared" ref="W42" si="12">+S42+U42</f>
        <v>0</v>
      </c>
    </row>
    <row r="43" spans="1:24" s="97" customFormat="1" ht="15" customHeight="1">
      <c r="A43" s="276" t="s">
        <v>184</v>
      </c>
      <c r="B43" s="172"/>
      <c r="C43" s="190">
        <v>0</v>
      </c>
      <c r="D43" s="190"/>
      <c r="E43" s="190">
        <v>0</v>
      </c>
      <c r="F43" s="190"/>
      <c r="G43" s="190">
        <v>0</v>
      </c>
      <c r="H43" s="190"/>
      <c r="I43" s="190">
        <v>0</v>
      </c>
      <c r="J43" s="190"/>
      <c r="K43" s="190">
        <v>0</v>
      </c>
      <c r="L43" s="190"/>
      <c r="M43" s="190">
        <v>0</v>
      </c>
      <c r="N43" s="190"/>
      <c r="O43" s="190" t="s">
        <v>5</v>
      </c>
      <c r="P43" s="190"/>
      <c r="Q43" s="190">
        <v>0</v>
      </c>
      <c r="R43" s="190"/>
      <c r="S43" s="190">
        <f>SUM(C43:Q43)</f>
        <v>0</v>
      </c>
      <c r="T43" s="193"/>
      <c r="U43" s="190">
        <v>0</v>
      </c>
      <c r="V43" s="193"/>
      <c r="W43" s="192">
        <f t="shared" ref="W43:W45" si="13">+S43+U43</f>
        <v>0</v>
      </c>
    </row>
    <row r="44" spans="1:24" s="97" customFormat="1" ht="6.6" customHeight="1">
      <c r="A44" s="161"/>
      <c r="B44" s="172"/>
      <c r="C44" s="194"/>
      <c r="D44" s="190"/>
      <c r="E44" s="190"/>
      <c r="F44" s="190"/>
      <c r="G44" s="194"/>
      <c r="H44" s="190"/>
      <c r="I44" s="194"/>
      <c r="J44" s="194"/>
      <c r="K44" s="194"/>
      <c r="L44" s="194"/>
      <c r="M44" s="194"/>
      <c r="N44" s="190"/>
      <c r="O44" s="190"/>
      <c r="P44" s="190"/>
      <c r="Q44" s="194"/>
      <c r="R44" s="190"/>
      <c r="S44" s="194"/>
      <c r="T44" s="192"/>
      <c r="U44" s="192"/>
      <c r="V44" s="192"/>
      <c r="W44" s="192"/>
    </row>
    <row r="45" spans="1:24" s="97" customFormat="1">
      <c r="A45" s="359" t="s">
        <v>186</v>
      </c>
      <c r="B45" s="172"/>
      <c r="C45" s="229">
        <v>0</v>
      </c>
      <c r="D45" s="194"/>
      <c r="E45" s="229">
        <v>0</v>
      </c>
      <c r="F45" s="194"/>
      <c r="G45" s="229">
        <v>0</v>
      </c>
      <c r="H45" s="194"/>
      <c r="I45" s="229">
        <v>0</v>
      </c>
      <c r="J45" s="194"/>
      <c r="K45" s="229">
        <v>0</v>
      </c>
      <c r="L45" s="194"/>
      <c r="M45" s="229">
        <v>0</v>
      </c>
      <c r="N45" s="194"/>
      <c r="O45" s="196" t="s">
        <v>5</v>
      </c>
      <c r="P45" s="194"/>
      <c r="Q45" s="196">
        <f>SUM(Q46:Q50)</f>
        <v>-1260</v>
      </c>
      <c r="R45" s="190"/>
      <c r="S45" s="196">
        <f>SUM(S46:S50)</f>
        <v>-1260</v>
      </c>
      <c r="T45" s="192"/>
      <c r="U45" s="195">
        <f>SUM(U46:U50)</f>
        <v>-1914</v>
      </c>
      <c r="V45" s="192"/>
      <c r="W45" s="195">
        <f t="shared" si="13"/>
        <v>-3174</v>
      </c>
    </row>
    <row r="46" spans="1:24" s="97" customFormat="1">
      <c r="A46" s="276" t="s">
        <v>187</v>
      </c>
      <c r="B46" s="172"/>
      <c r="C46" s="190">
        <v>0</v>
      </c>
      <c r="D46" s="190"/>
      <c r="E46" s="190">
        <v>0</v>
      </c>
      <c r="F46" s="190"/>
      <c r="G46" s="190">
        <v>0</v>
      </c>
      <c r="H46" s="190"/>
      <c r="I46" s="190">
        <v>0</v>
      </c>
      <c r="J46" s="194"/>
      <c r="K46" s="190">
        <v>0</v>
      </c>
      <c r="L46" s="194"/>
      <c r="M46" s="190">
        <v>0</v>
      </c>
      <c r="N46" s="190"/>
      <c r="O46" s="190" t="s">
        <v>5</v>
      </c>
      <c r="P46" s="190"/>
      <c r="Q46" s="190">
        <v>0</v>
      </c>
      <c r="R46" s="190"/>
      <c r="S46" s="190">
        <f>SUM(C46:Q46)</f>
        <v>0</v>
      </c>
      <c r="T46" s="192"/>
      <c r="U46" s="190">
        <v>0</v>
      </c>
      <c r="V46" s="192"/>
      <c r="W46" s="193">
        <f t="shared" ref="W46:W50" si="14">+S46+U46</f>
        <v>0</v>
      </c>
    </row>
    <row r="47" spans="1:24" s="97" customFormat="1">
      <c r="A47" s="276" t="s">
        <v>188</v>
      </c>
      <c r="B47" s="172"/>
      <c r="C47" s="190">
        <v>0</v>
      </c>
      <c r="D47" s="190"/>
      <c r="E47" s="190">
        <v>0</v>
      </c>
      <c r="F47" s="190"/>
      <c r="G47" s="190">
        <v>0</v>
      </c>
      <c r="H47" s="190"/>
      <c r="I47" s="190">
        <v>0</v>
      </c>
      <c r="J47" s="194"/>
      <c r="K47" s="190">
        <v>0</v>
      </c>
      <c r="L47" s="194"/>
      <c r="M47" s="190">
        <v>0</v>
      </c>
      <c r="N47" s="190"/>
      <c r="O47" s="190" t="s">
        <v>5</v>
      </c>
      <c r="P47" s="190"/>
      <c r="Q47" s="190">
        <v>0</v>
      </c>
      <c r="R47" s="190"/>
      <c r="S47" s="190">
        <f>SUM(C47:Q47)</f>
        <v>0</v>
      </c>
      <c r="T47" s="192"/>
      <c r="U47" s="190">
        <v>0</v>
      </c>
      <c r="V47" s="192"/>
      <c r="W47" s="193">
        <f t="shared" si="14"/>
        <v>0</v>
      </c>
    </row>
    <row r="48" spans="1:24" s="97" customFormat="1">
      <c r="A48" s="276" t="s">
        <v>189</v>
      </c>
      <c r="C48" s="190">
        <v>0</v>
      </c>
      <c r="D48" s="190"/>
      <c r="E48" s="190">
        <v>0</v>
      </c>
      <c r="F48" s="190"/>
      <c r="G48" s="190">
        <v>0</v>
      </c>
      <c r="H48" s="190"/>
      <c r="I48" s="190">
        <v>0</v>
      </c>
      <c r="J48" s="194"/>
      <c r="K48" s="190">
        <v>0</v>
      </c>
      <c r="L48" s="194"/>
      <c r="M48" s="190">
        <v>0</v>
      </c>
      <c r="N48" s="190"/>
      <c r="O48" s="190" t="s">
        <v>5</v>
      </c>
      <c r="P48" s="190"/>
      <c r="Q48" s="190">
        <v>0</v>
      </c>
      <c r="R48" s="190"/>
      <c r="S48" s="190">
        <f>SUM(C48:Q48)</f>
        <v>0</v>
      </c>
      <c r="T48" s="192"/>
      <c r="U48" s="190">
        <v>0</v>
      </c>
      <c r="V48" s="192"/>
      <c r="W48" s="193">
        <f t="shared" si="14"/>
        <v>0</v>
      </c>
    </row>
    <row r="49" spans="1:24" s="97" customFormat="1">
      <c r="A49" s="276" t="s">
        <v>190</v>
      </c>
      <c r="B49" s="172"/>
      <c r="C49" s="190">
        <v>0</v>
      </c>
      <c r="D49" s="190"/>
      <c r="E49" s="190">
        <v>0</v>
      </c>
      <c r="F49" s="190"/>
      <c r="G49" s="190">
        <v>0</v>
      </c>
      <c r="H49" s="190"/>
      <c r="I49" s="190">
        <v>0</v>
      </c>
      <c r="J49" s="194"/>
      <c r="K49" s="190">
        <v>0</v>
      </c>
      <c r="L49" s="194"/>
      <c r="M49" s="190">
        <v>0</v>
      </c>
      <c r="N49" s="190"/>
      <c r="O49" s="190" t="s">
        <v>5</v>
      </c>
      <c r="P49" s="190"/>
      <c r="Q49" s="190">
        <v>-1260</v>
      </c>
      <c r="R49" s="190"/>
      <c r="S49" s="190">
        <f>SUM(C49:Q49)</f>
        <v>-1260</v>
      </c>
      <c r="T49" s="192"/>
      <c r="U49" s="190">
        <v>-1914</v>
      </c>
      <c r="V49" s="192"/>
      <c r="W49" s="193">
        <f t="shared" si="14"/>
        <v>-3174</v>
      </c>
    </row>
    <row r="50" spans="1:24" s="97" customFormat="1" ht="16.149999999999999" customHeight="1">
      <c r="A50" s="276" t="s">
        <v>191</v>
      </c>
      <c r="B50" s="172"/>
      <c r="C50" s="190">
        <v>0</v>
      </c>
      <c r="D50" s="190"/>
      <c r="E50" s="190">
        <v>0</v>
      </c>
      <c r="F50" s="190"/>
      <c r="G50" s="190">
        <v>0</v>
      </c>
      <c r="H50" s="190"/>
      <c r="I50" s="190">
        <v>0</v>
      </c>
      <c r="J50" s="194"/>
      <c r="K50" s="190">
        <v>0</v>
      </c>
      <c r="L50" s="194"/>
      <c r="M50" s="190">
        <v>0</v>
      </c>
      <c r="N50" s="190"/>
      <c r="O50" s="190" t="s">
        <v>5</v>
      </c>
      <c r="P50" s="190"/>
      <c r="Q50" s="190">
        <v>0</v>
      </c>
      <c r="R50" s="190"/>
      <c r="S50" s="190">
        <f>SUM(C50:Q50)</f>
        <v>0</v>
      </c>
      <c r="T50" s="192"/>
      <c r="U50" s="190">
        <v>0</v>
      </c>
      <c r="V50" s="192"/>
      <c r="W50" s="193">
        <f t="shared" si="14"/>
        <v>0</v>
      </c>
    </row>
    <row r="51" spans="1:24" s="97" customFormat="1" ht="16.899999999999999" customHeight="1">
      <c r="A51" s="276"/>
      <c r="B51" s="172"/>
      <c r="C51" s="194"/>
      <c r="D51" s="190"/>
      <c r="E51" s="190"/>
      <c r="F51" s="190"/>
      <c r="G51" s="194"/>
      <c r="H51" s="190"/>
      <c r="I51" s="194"/>
      <c r="J51" s="194"/>
      <c r="K51" s="194"/>
      <c r="L51" s="194"/>
      <c r="M51" s="194"/>
      <c r="N51" s="190"/>
      <c r="O51" s="190"/>
      <c r="P51" s="190"/>
      <c r="Q51" s="194"/>
      <c r="R51" s="190"/>
      <c r="S51" s="194"/>
      <c r="T51" s="192"/>
      <c r="U51" s="192"/>
      <c r="V51" s="192"/>
      <c r="W51" s="192"/>
      <c r="X51" s="106"/>
    </row>
    <row r="52" spans="1:24" s="97" customFormat="1">
      <c r="A52" s="360" t="s">
        <v>192</v>
      </c>
      <c r="B52" s="172"/>
      <c r="C52" s="196">
        <v>0</v>
      </c>
      <c r="D52" s="190"/>
      <c r="E52" s="196">
        <v>0</v>
      </c>
      <c r="F52" s="190"/>
      <c r="G52" s="196">
        <v>0</v>
      </c>
      <c r="H52" s="190"/>
      <c r="I52" s="196">
        <f>I53+I54</f>
        <v>0</v>
      </c>
      <c r="J52" s="194"/>
      <c r="K52" s="196">
        <f>K53+K54</f>
        <v>-340</v>
      </c>
      <c r="L52" s="194">
        <f t="shared" ref="L52:W52" si="15">L53+L54</f>
        <v>0</v>
      </c>
      <c r="M52" s="196">
        <f t="shared" si="15"/>
        <v>22</v>
      </c>
      <c r="N52" s="194">
        <f t="shared" si="15"/>
        <v>0</v>
      </c>
      <c r="O52" s="196" t="s">
        <v>5</v>
      </c>
      <c r="P52" s="194"/>
      <c r="Q52" s="196">
        <f t="shared" si="15"/>
        <v>43365</v>
      </c>
      <c r="R52" s="194">
        <f t="shared" si="15"/>
        <v>0</v>
      </c>
      <c r="S52" s="196">
        <f>S53+S54</f>
        <v>43047</v>
      </c>
      <c r="T52" s="194">
        <f t="shared" si="15"/>
        <v>0</v>
      </c>
      <c r="U52" s="196">
        <f t="shared" si="15"/>
        <v>2913</v>
      </c>
      <c r="V52" s="196">
        <f t="shared" si="15"/>
        <v>0</v>
      </c>
      <c r="W52" s="196">
        <f t="shared" si="15"/>
        <v>45960</v>
      </c>
      <c r="X52" s="100"/>
    </row>
    <row r="53" spans="1:24" s="97" customFormat="1">
      <c r="A53" s="361" t="s">
        <v>193</v>
      </c>
      <c r="B53" s="172"/>
      <c r="C53" s="190">
        <v>0</v>
      </c>
      <c r="D53" s="190"/>
      <c r="E53" s="190">
        <v>0</v>
      </c>
      <c r="F53" s="190"/>
      <c r="G53" s="190">
        <v>0</v>
      </c>
      <c r="H53" s="190"/>
      <c r="I53" s="190">
        <v>0</v>
      </c>
      <c r="J53" s="194"/>
      <c r="K53" s="190">
        <v>0</v>
      </c>
      <c r="L53" s="194"/>
      <c r="M53" s="190">
        <v>0</v>
      </c>
      <c r="N53" s="190"/>
      <c r="O53" s="190" t="s">
        <v>5</v>
      </c>
      <c r="P53" s="190"/>
      <c r="Q53" s="190">
        <v>43365</v>
      </c>
      <c r="R53" s="190"/>
      <c r="S53" s="194">
        <f>SUM(C53:Q53)</f>
        <v>43365</v>
      </c>
      <c r="T53" s="192"/>
      <c r="U53" s="190">
        <v>2905</v>
      </c>
      <c r="V53" s="192"/>
      <c r="W53" s="193">
        <f>+S53+U53</f>
        <v>46270</v>
      </c>
    </row>
    <row r="54" spans="1:24" s="97" customFormat="1" ht="20.65" customHeight="1">
      <c r="A54" s="361" t="s">
        <v>194</v>
      </c>
      <c r="B54" s="172"/>
      <c r="C54" s="190">
        <v>0</v>
      </c>
      <c r="D54" s="190"/>
      <c r="E54" s="190">
        <v>0</v>
      </c>
      <c r="F54" s="190"/>
      <c r="G54" s="190">
        <v>0</v>
      </c>
      <c r="H54" s="190"/>
      <c r="I54" s="190">
        <v>0</v>
      </c>
      <c r="J54" s="194"/>
      <c r="K54" s="190">
        <v>-340</v>
      </c>
      <c r="L54" s="194"/>
      <c r="M54" s="190">
        <v>22</v>
      </c>
      <c r="N54" s="190"/>
      <c r="O54" s="190" t="s">
        <v>5</v>
      </c>
      <c r="P54" s="190"/>
      <c r="Q54" s="190">
        <v>0</v>
      </c>
      <c r="R54" s="190"/>
      <c r="S54" s="194">
        <f>SUM(C54:Q54)</f>
        <v>-318</v>
      </c>
      <c r="T54" s="192"/>
      <c r="U54" s="190">
        <f>10-2</f>
        <v>8</v>
      </c>
      <c r="V54" s="192"/>
      <c r="W54" s="193">
        <f>+S54+U54</f>
        <v>-310</v>
      </c>
    </row>
    <row r="55" spans="1:24" s="97" customFormat="1" ht="18" customHeight="1">
      <c r="A55" s="359"/>
      <c r="B55" s="172"/>
      <c r="C55" s="190"/>
      <c r="D55" s="190"/>
      <c r="E55" s="190"/>
      <c r="F55" s="190"/>
      <c r="G55" s="190"/>
      <c r="H55" s="190"/>
      <c r="I55" s="190"/>
      <c r="J55" s="194"/>
      <c r="K55" s="190"/>
      <c r="L55" s="194"/>
      <c r="M55" s="190"/>
      <c r="N55" s="190"/>
      <c r="O55" s="190"/>
      <c r="P55" s="190"/>
      <c r="Q55" s="190"/>
      <c r="R55" s="190"/>
      <c r="S55" s="194">
        <f t="shared" ref="S55:S57" si="16">SUM(C55:Q55)</f>
        <v>0</v>
      </c>
      <c r="T55" s="192"/>
      <c r="U55" s="190"/>
      <c r="V55" s="192"/>
      <c r="W55" s="193"/>
    </row>
    <row r="56" spans="1:24" s="97" customFormat="1">
      <c r="A56" s="359" t="s">
        <v>195</v>
      </c>
      <c r="B56" s="172"/>
      <c r="C56" s="190">
        <v>0</v>
      </c>
      <c r="D56" s="190"/>
      <c r="E56" s="190">
        <v>0</v>
      </c>
      <c r="F56" s="190"/>
      <c r="G56" s="190">
        <v>0</v>
      </c>
      <c r="H56" s="190"/>
      <c r="I56" s="190">
        <v>-157</v>
      </c>
      <c r="J56" s="194"/>
      <c r="K56" s="190">
        <v>-42</v>
      </c>
      <c r="L56" s="194"/>
      <c r="M56" s="190">
        <v>0</v>
      </c>
      <c r="N56" s="190"/>
      <c r="O56" s="190" t="s">
        <v>5</v>
      </c>
      <c r="P56" s="190"/>
      <c r="Q56" s="190">
        <f>-I56-K56-M56</f>
        <v>199</v>
      </c>
      <c r="R56" s="190"/>
      <c r="S56" s="194"/>
      <c r="T56" s="192"/>
      <c r="U56" s="190">
        <v>0</v>
      </c>
      <c r="V56" s="192"/>
      <c r="W56" s="193">
        <f>+S56+U56</f>
        <v>0</v>
      </c>
    </row>
    <row r="57" spans="1:24" s="97" customFormat="1" ht="18.600000000000001" customHeight="1">
      <c r="A57" s="159"/>
      <c r="B57" s="172"/>
      <c r="C57" s="186"/>
      <c r="D57" s="185"/>
      <c r="E57" s="185"/>
      <c r="F57" s="185"/>
      <c r="G57" s="186"/>
      <c r="H57" s="185"/>
      <c r="I57" s="186"/>
      <c r="J57" s="186"/>
      <c r="K57" s="186"/>
      <c r="L57" s="186"/>
      <c r="M57" s="186"/>
      <c r="N57" s="185"/>
      <c r="O57" s="292"/>
      <c r="P57" s="249"/>
      <c r="Q57" s="186">
        <v>0</v>
      </c>
      <c r="R57" s="185"/>
      <c r="S57" s="194">
        <f t="shared" si="16"/>
        <v>0</v>
      </c>
      <c r="T57" s="187"/>
      <c r="U57" s="187">
        <v>0</v>
      </c>
      <c r="V57" s="188"/>
      <c r="W57" s="193">
        <f>+S57+U57</f>
        <v>0</v>
      </c>
    </row>
    <row r="58" spans="1:24" s="97" customFormat="1" ht="17.25" thickBot="1">
      <c r="A58" s="159" t="s">
        <v>200</v>
      </c>
      <c r="B58" s="172">
        <f>+SFP!C39</f>
        <v>26</v>
      </c>
      <c r="C58" s="191">
        <f>+C34+C38+C41+C45+C52+C56</f>
        <v>134798</v>
      </c>
      <c r="D58" s="185"/>
      <c r="E58" s="191">
        <f>+E36+E38+E41+E45+E52+E56</f>
        <v>-52202</v>
      </c>
      <c r="F58" s="185"/>
      <c r="G58" s="191">
        <f>+G36+G38+G41+G45+G52+G56</f>
        <v>68628</v>
      </c>
      <c r="H58" s="185"/>
      <c r="I58" s="191">
        <f>+I36+I38+I41+I45+I52+I56</f>
        <v>36631</v>
      </c>
      <c r="J58" s="186"/>
      <c r="K58" s="191">
        <f>+K36+K38+K41+K45+K52+K56</f>
        <v>1262</v>
      </c>
      <c r="L58" s="186"/>
      <c r="M58" s="191">
        <f>+M36+M38+M41+M45+M52+M56</f>
        <v>704</v>
      </c>
      <c r="N58" s="185"/>
      <c r="O58" s="262">
        <v>12512</v>
      </c>
      <c r="P58" s="249"/>
      <c r="Q58" s="191">
        <f>+Q36+Q38+Q41+Q45+Q52+Q56+Q57+Q40</f>
        <v>484614</v>
      </c>
      <c r="R58" s="191" t="e">
        <f>+R36+R38+R41+R45+R52+R56+#REF!+R57</f>
        <v>#REF!</v>
      </c>
      <c r="S58" s="191">
        <f>+S36+S38+S41+S45+S52+S56+S57+S40</f>
        <v>686947</v>
      </c>
      <c r="T58" s="191"/>
      <c r="U58" s="191">
        <f>+U36+U38+U41+U45+U52+U56+U57</f>
        <v>12892</v>
      </c>
      <c r="V58" s="191" t="e">
        <f>+V36+V38+V41+V45+V52+V56+#REF!+V57</f>
        <v>#REF!</v>
      </c>
      <c r="W58" s="191">
        <f>+W36+W38+W41+W45+W52+W56+W57+W40</f>
        <v>699839</v>
      </c>
    </row>
    <row r="59" spans="1:24" s="97" customFormat="1" ht="17.25" thickTop="1">
      <c r="A59" s="159"/>
      <c r="B59" s="172"/>
      <c r="C59" s="186"/>
      <c r="D59" s="185"/>
      <c r="E59" s="186"/>
      <c r="F59" s="185"/>
      <c r="G59" s="186"/>
      <c r="H59" s="185"/>
      <c r="I59" s="186"/>
      <c r="J59" s="186"/>
      <c r="K59" s="186"/>
      <c r="L59" s="186"/>
      <c r="M59" s="186"/>
      <c r="N59" s="185"/>
      <c r="O59" s="249"/>
      <c r="P59" s="249"/>
      <c r="Q59" s="186"/>
      <c r="R59" s="185"/>
      <c r="S59" s="186"/>
      <c r="T59" s="187"/>
      <c r="U59" s="186"/>
      <c r="V59" s="188"/>
      <c r="W59" s="186"/>
    </row>
    <row r="60" spans="1:24" s="1" customFormat="1">
      <c r="A60" s="159"/>
      <c r="B60" s="172"/>
      <c r="C60" s="186"/>
      <c r="D60" s="185"/>
      <c r="E60" s="185"/>
      <c r="F60" s="185"/>
      <c r="G60" s="186"/>
      <c r="H60" s="185"/>
      <c r="I60" s="186"/>
      <c r="J60" s="186"/>
      <c r="K60" s="186"/>
      <c r="L60" s="186"/>
      <c r="M60" s="186"/>
      <c r="N60" s="185"/>
      <c r="O60" s="249"/>
      <c r="P60" s="249"/>
      <c r="Q60" s="186"/>
      <c r="R60" s="185"/>
      <c r="S60" s="186"/>
      <c r="T60" s="187"/>
      <c r="U60" s="187"/>
      <c r="V60" s="188"/>
      <c r="W60" s="189"/>
    </row>
    <row r="61" spans="1:24" s="1" customFormat="1" ht="23.65" customHeight="1">
      <c r="A61" s="243" t="str">
        <f>+SCI!A59</f>
        <v>Noty na stronach od 5 do 147 stanowią integralną część skonsolidowanego sprawozdania finansowego.</v>
      </c>
      <c r="B61" s="200"/>
      <c r="C61" s="153"/>
      <c r="D61" s="153"/>
      <c r="E61" s="153"/>
      <c r="F61" s="153"/>
      <c r="G61" s="201"/>
      <c r="H61" s="202"/>
      <c r="I61" s="201"/>
      <c r="J61" s="201"/>
      <c r="K61" s="203"/>
      <c r="L61" s="201"/>
      <c r="M61" s="201"/>
      <c r="N61" s="201"/>
      <c r="O61" s="201"/>
      <c r="P61" s="201"/>
      <c r="Q61" s="203"/>
      <c r="R61" s="201"/>
      <c r="S61" s="203"/>
      <c r="T61" s="152"/>
      <c r="U61" s="203"/>
      <c r="V61" s="152"/>
      <c r="W61" s="203"/>
    </row>
    <row r="62" spans="1:24" ht="4.9000000000000004" customHeight="1">
      <c r="A62" s="162"/>
      <c r="B62" s="205"/>
      <c r="C62" s="201"/>
      <c r="D62" s="201"/>
      <c r="E62" s="201"/>
      <c r="F62" s="201"/>
      <c r="G62" s="201"/>
      <c r="H62" s="202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152"/>
      <c r="U62" s="204"/>
      <c r="V62" s="152"/>
      <c r="W62" s="152"/>
    </row>
    <row r="63" spans="1:24" ht="18" customHeight="1">
      <c r="A63" s="362" t="s">
        <v>13</v>
      </c>
      <c r="B63" s="206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1:24" ht="17.25">
      <c r="A64" s="363" t="s">
        <v>168</v>
      </c>
      <c r="B64" s="206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1:2" ht="24" customHeight="1">
      <c r="A65" s="364"/>
      <c r="B65" s="206"/>
    </row>
    <row r="66" spans="1:2" ht="17.25">
      <c r="A66" s="365" t="s">
        <v>71</v>
      </c>
      <c r="B66" s="206"/>
    </row>
    <row r="67" spans="1:2" ht="14.25" customHeight="1">
      <c r="A67" s="366" t="s">
        <v>18</v>
      </c>
      <c r="B67" s="208"/>
    </row>
    <row r="68" spans="1:2" ht="19.899999999999999" customHeight="1">
      <c r="A68" s="367"/>
      <c r="B68" s="208"/>
    </row>
    <row r="69" spans="1:2" ht="17.25">
      <c r="A69" s="368" t="s">
        <v>19</v>
      </c>
      <c r="B69" s="209"/>
    </row>
    <row r="70" spans="1:2" ht="17.25">
      <c r="A70" s="369" t="s">
        <v>20</v>
      </c>
      <c r="B70" s="210"/>
    </row>
    <row r="71" spans="1:2" ht="17.25">
      <c r="A71" s="163"/>
      <c r="B71" s="211"/>
    </row>
    <row r="72" spans="1:2">
      <c r="A72" s="275"/>
    </row>
    <row r="74" spans="1:2">
      <c r="A74" s="164"/>
    </row>
    <row r="80" spans="1:2">
      <c r="A80" s="165"/>
      <c r="B80" s="154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2022-08-23T08:26:50Z</cp:lastPrinted>
  <dcterms:created xsi:type="dcterms:W3CDTF">2012-04-12T11:15:46Z</dcterms:created>
  <dcterms:modified xsi:type="dcterms:W3CDTF">2022-08-24T07:49:46Z</dcterms:modified>
</cp:coreProperties>
</file>