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VI\Отчети\2021\Q3 cons\EN\"/>
    </mc:Choice>
  </mc:AlternateContent>
  <xr:revisionPtr revIDLastSave="0" documentId="13_ncr:1_{1FCD7DCE-515D-47A5-A9CE-202FEF951694}" xr6:coauthVersionLast="47" xr6:coauthVersionMax="47" xr10:uidLastSave="{00000000-0000-0000-0000-000000000000}"/>
  <bookViews>
    <workbookView xWindow="-120" yWindow="-120" windowWidth="19440" windowHeight="15000" tabRatio="686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'!$A$1:$I$38</definedName>
    <definedName name="_xlnm.Print_Area" localSheetId="3">SCF!$A$1:$E$76</definedName>
    <definedName name="_xlnm.Print_Area" localSheetId="1">SCI!$A$1:$G$75</definedName>
    <definedName name="_xlnm.Print_Area" localSheetId="2">SFP!$A$1:$H$82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SCF!$80:$65546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SCF!$A$1:$F$46</definedName>
    <definedName name="Z_2BD2C2C3_AF9C_11D6_9CEF_00D009775214_.wvu.Rows" localSheetId="3" hidden="1">SCF!$78:$65546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SCF!$80:$65546,SCF!$62:$63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SEQ!$A$1:$Q$62</definedName>
    <definedName name="Z_9656BBF7_C4A3_41EC_B0C6_A21B380E3C2F_.wvu.Rows" localSheetId="3" hidden="1">SCF!$80:$65546,SCF!$62:$63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U20" i="5"/>
  <c r="Q20" i="5"/>
  <c r="D60" i="3"/>
  <c r="D48" i="3" l="1"/>
  <c r="E40" i="4" l="1"/>
  <c r="C40" i="4"/>
  <c r="D44" i="2" l="1"/>
  <c r="D39" i="2"/>
  <c r="O17" i="5" l="1"/>
  <c r="O12" i="5"/>
  <c r="E12" i="5"/>
  <c r="Q12" i="5" s="1"/>
  <c r="E58" i="4"/>
  <c r="F44" i="2"/>
  <c r="F42" i="2"/>
  <c r="F24" i="2"/>
  <c r="F23" i="2"/>
  <c r="F21" i="2"/>
  <c r="F18" i="2"/>
  <c r="F25" i="2" l="1"/>
  <c r="U12" i="5"/>
  <c r="Q13" i="5"/>
  <c r="U13" i="5" s="1"/>
  <c r="Q14" i="5"/>
  <c r="U14" i="5" s="1"/>
  <c r="D42" i="2" l="1"/>
  <c r="O56" i="5" l="1"/>
  <c r="Q32" i="5" l="1"/>
  <c r="Q31" i="5"/>
  <c r="U31" i="5" s="1"/>
  <c r="Q30" i="5"/>
  <c r="Q27" i="5"/>
  <c r="U27" i="5" s="1"/>
  <c r="Q26" i="5"/>
  <c r="U26" i="5" s="1"/>
  <c r="Q25" i="5"/>
  <c r="U25" i="5" s="1"/>
  <c r="Q24" i="5"/>
  <c r="U24" i="5" s="1"/>
  <c r="Q23" i="5"/>
  <c r="E18" i="4"/>
  <c r="U23" i="5" l="1"/>
  <c r="Q22" i="5"/>
  <c r="U30" i="5"/>
  <c r="Q29" i="5"/>
  <c r="F60" i="3"/>
  <c r="F48" i="3"/>
  <c r="C58" i="4" l="1"/>
  <c r="F61" i="3" l="1"/>
  <c r="B58" i="5" l="1"/>
  <c r="F35" i="5" l="1"/>
  <c r="Q16" i="5"/>
  <c r="Q57" i="5"/>
  <c r="U57" i="5" s="1"/>
  <c r="E58" i="5"/>
  <c r="R41" i="5"/>
  <c r="S41" i="5"/>
  <c r="T41" i="5"/>
  <c r="P41" i="5"/>
  <c r="O41" i="5"/>
  <c r="U16" i="5" l="1"/>
  <c r="D19" i="2"/>
  <c r="F49" i="3" l="1"/>
  <c r="F34" i="3"/>
  <c r="F38" i="3" s="1"/>
  <c r="F25" i="3"/>
  <c r="F18" i="3"/>
  <c r="F63" i="3" l="1"/>
  <c r="F65" i="3" s="1"/>
  <c r="F27" i="3"/>
  <c r="A66" i="4" l="1"/>
  <c r="A61" i="5" l="1"/>
  <c r="O22" i="5" l="1"/>
  <c r="Q50" i="5" l="1"/>
  <c r="Q49" i="5"/>
  <c r="Q48" i="5"/>
  <c r="Q43" i="5"/>
  <c r="U43" i="5" s="1"/>
  <c r="Q42" i="5"/>
  <c r="Q41" i="5" l="1"/>
  <c r="U42" i="5"/>
  <c r="U41" i="5" s="1"/>
  <c r="F45" i="2" l="1"/>
  <c r="F46" i="2" s="1"/>
  <c r="D45" i="2"/>
  <c r="D46" i="2" s="1"/>
  <c r="Q39" i="5"/>
  <c r="S45" i="5"/>
  <c r="U49" i="5"/>
  <c r="U50" i="5"/>
  <c r="Q54" i="5"/>
  <c r="U54" i="5" s="1"/>
  <c r="Q53" i="5"/>
  <c r="U53" i="5" s="1"/>
  <c r="U56" i="5"/>
  <c r="S52" i="5"/>
  <c r="O45" i="5"/>
  <c r="O52" i="5"/>
  <c r="M52" i="5"/>
  <c r="K52" i="5"/>
  <c r="I52" i="5"/>
  <c r="G41" i="5"/>
  <c r="G58" i="5" s="1"/>
  <c r="S22" i="5"/>
  <c r="E60" i="4"/>
  <c r="I29" i="5"/>
  <c r="K29" i="5"/>
  <c r="Q55" i="5"/>
  <c r="Q19" i="5"/>
  <c r="U19" i="5" s="1"/>
  <c r="U48" i="5"/>
  <c r="D35" i="5"/>
  <c r="L52" i="5"/>
  <c r="N52" i="5"/>
  <c r="P52" i="5"/>
  <c r="P58" i="5" s="1"/>
  <c r="R52" i="5"/>
  <c r="T52" i="5"/>
  <c r="T58" i="5" s="1"/>
  <c r="H41" i="5"/>
  <c r="I41" i="5"/>
  <c r="J41" i="5"/>
  <c r="K41" i="5"/>
  <c r="L41" i="5"/>
  <c r="M41" i="5"/>
  <c r="N41" i="5"/>
  <c r="D49" i="3"/>
  <c r="E17" i="5"/>
  <c r="E35" i="5" s="1"/>
  <c r="C17" i="5"/>
  <c r="C35" i="5" s="1"/>
  <c r="C58" i="5" s="1"/>
  <c r="P17" i="5"/>
  <c r="R17" i="5"/>
  <c r="S17" i="5"/>
  <c r="T17" i="5"/>
  <c r="H17" i="5"/>
  <c r="H35" i="5" s="1"/>
  <c r="I17" i="5"/>
  <c r="J17" i="5"/>
  <c r="J35" i="5" s="1"/>
  <c r="K17" i="5"/>
  <c r="L17" i="5"/>
  <c r="M17" i="5"/>
  <c r="N17" i="5"/>
  <c r="N35" i="5" s="1"/>
  <c r="G17" i="5"/>
  <c r="G35" i="5" s="1"/>
  <c r="P22" i="5"/>
  <c r="T22" i="5"/>
  <c r="O29" i="5"/>
  <c r="S29" i="5"/>
  <c r="L29" i="5"/>
  <c r="M29" i="5"/>
  <c r="M35" i="5" s="1"/>
  <c r="D61" i="3"/>
  <c r="D25" i="3"/>
  <c r="D18" i="3"/>
  <c r="Q46" i="5"/>
  <c r="U46" i="5" s="1"/>
  <c r="Q47" i="5"/>
  <c r="U47" i="5" s="1"/>
  <c r="F19" i="2"/>
  <c r="F30" i="2" s="1"/>
  <c r="B35" i="5"/>
  <c r="B10" i="5"/>
  <c r="C18" i="4"/>
  <c r="D25" i="2"/>
  <c r="D30" i="2" s="1"/>
  <c r="D34" i="3"/>
  <c r="D38" i="3" s="1"/>
  <c r="O35" i="5" l="1"/>
  <c r="F35" i="2"/>
  <c r="F48" i="2" s="1"/>
  <c r="K35" i="5"/>
  <c r="I35" i="5"/>
  <c r="S58" i="5"/>
  <c r="M58" i="5"/>
  <c r="I58" i="5"/>
  <c r="S35" i="5"/>
  <c r="L35" i="5"/>
  <c r="K58" i="5"/>
  <c r="P35" i="5"/>
  <c r="O58" i="5"/>
  <c r="D35" i="2"/>
  <c r="D48" i="2" s="1"/>
  <c r="U39" i="5"/>
  <c r="T35" i="5"/>
  <c r="Q52" i="5"/>
  <c r="U52" i="5"/>
  <c r="Q45" i="5"/>
  <c r="U45" i="5" s="1"/>
  <c r="D63" i="3"/>
  <c r="D65" i="3" s="1"/>
  <c r="E64" i="4"/>
  <c r="U29" i="5"/>
  <c r="D27" i="3"/>
  <c r="C60" i="4"/>
  <c r="U22" i="5"/>
  <c r="Q17" i="5"/>
  <c r="Q35" i="5" l="1"/>
  <c r="U58" i="5"/>
  <c r="Q58" i="5"/>
  <c r="C64" i="4"/>
  <c r="U17" i="5"/>
  <c r="U35" i="5" s="1"/>
</calcChain>
</file>

<file path=xl/sharedStrings.xml><?xml version="1.0" encoding="utf-8"?>
<sst xmlns="http://schemas.openxmlformats.org/spreadsheetml/2006/main" count="277" uniqueCount="213">
  <si>
    <t>BGN'000</t>
  </si>
  <si>
    <t>Други постъпления/(плащания), нетно</t>
  </si>
  <si>
    <t>Печалба/(Загуба) от придобиване и освобождаване на и от дъщерни дружества</t>
  </si>
  <si>
    <t>BGN</t>
  </si>
  <si>
    <t>Данък върху дохода, свързан с компонентите на другия всеобхватен доход, които няма да бъдат рекласифицирани</t>
  </si>
  <si>
    <t>SOPHARMA GROUP</t>
  </si>
  <si>
    <t>Board of Directors:</t>
  </si>
  <si>
    <t>Ognian Donev, PhD</t>
  </si>
  <si>
    <t>Vessela Stoeva</t>
  </si>
  <si>
    <t>Alexandаr Tchaoushev</t>
  </si>
  <si>
    <t>Ivan Badinski</t>
  </si>
  <si>
    <t>Executive Director:</t>
  </si>
  <si>
    <t>Finance Director:</t>
  </si>
  <si>
    <t>Boris Borisov</t>
  </si>
  <si>
    <t>Preparer:</t>
  </si>
  <si>
    <t>Lyudmila Bondzhova</t>
  </si>
  <si>
    <t>Head of Legal Department:</t>
  </si>
  <si>
    <t>Alexandar Yotov</t>
  </si>
  <si>
    <t>Address of Management:</t>
  </si>
  <si>
    <t>Sofia</t>
  </si>
  <si>
    <t>Lawyers:</t>
  </si>
  <si>
    <t>Law Firm "Gachev, Baleva, Partners"</t>
  </si>
  <si>
    <t>Ventsislav Stoev</t>
  </si>
  <si>
    <t>Stefan Yovkov</t>
  </si>
  <si>
    <t>Servicing Banks:</t>
  </si>
  <si>
    <t>Raiffeisenbank (Bulgaria) EAD</t>
  </si>
  <si>
    <t>DSK Bank EAD</t>
  </si>
  <si>
    <t>Eurobank Bulgaria AD</t>
  </si>
  <si>
    <t>ING Bank N.V.</t>
  </si>
  <si>
    <t>Unicredit Bulbank AD</t>
  </si>
  <si>
    <t>Societe Generale Expressbank AD</t>
  </si>
  <si>
    <t>Auditor:</t>
  </si>
  <si>
    <t>Baker Tilly Klitou and Partners OOD</t>
  </si>
  <si>
    <t>Bissera Lazarova</t>
  </si>
  <si>
    <t>CONSOLIDATED STATEMENT OF COMPREHENSIVE INCOME</t>
  </si>
  <si>
    <t>for the nine-month period, ending on 30 September 2021</t>
  </si>
  <si>
    <t>Notes</t>
  </si>
  <si>
    <t>1 January - 30 September 2021</t>
  </si>
  <si>
    <t>1 January - 30 September 2020</t>
  </si>
  <si>
    <t>Impairment of non-current assets outside the scope of IFRS 9</t>
  </si>
  <si>
    <t>Finance income</t>
  </si>
  <si>
    <t>Finance costs</t>
  </si>
  <si>
    <t>Finance income /(costs), net</t>
  </si>
  <si>
    <t>Profit from associates and joint ventures, net</t>
  </si>
  <si>
    <t>Profit from acquisition and disposal of subsidiaries</t>
  </si>
  <si>
    <t>Profit before tax</t>
  </si>
  <si>
    <t>Income tax expense</t>
  </si>
  <si>
    <t>Net profit for the period</t>
  </si>
  <si>
    <t>Other components of comprehensive income:</t>
  </si>
  <si>
    <t>Items that will not be reclassified to profit or loss:</t>
  </si>
  <si>
    <t>Subsequent revaluations of property, plant and equipment</t>
  </si>
  <si>
    <t xml:space="preserve">Net change in the fair value of other long-term equity investments </t>
  </si>
  <si>
    <t>Items that may be reclassified to profit or loss:</t>
  </si>
  <si>
    <t>Exchange differences on translating foreign operations</t>
  </si>
  <si>
    <t>Other comprehensive income for the period, net of tax</t>
  </si>
  <si>
    <t>TOTAL COMPREHENSIVE INCOME FOR THE PERIOD</t>
  </si>
  <si>
    <t>Net profit for the year attributable to:</t>
  </si>
  <si>
    <t xml:space="preserve">Equity holders of the parent </t>
  </si>
  <si>
    <t>Non-controlling interests</t>
  </si>
  <si>
    <t>Total comprehensive income for the year attributable to:</t>
  </si>
  <si>
    <t>Basic net profit per share</t>
  </si>
  <si>
    <t>The notes on pages 5 to 147 are an integral part of the present consolidated financial statement.</t>
  </si>
  <si>
    <t>CONSOLIDATED STATEMENT OF FINANCIAL POSITION</t>
  </si>
  <si>
    <t>ASSETS</t>
  </si>
  <si>
    <t>Non-current assets</t>
  </si>
  <si>
    <t>Property, plant and equipment</t>
  </si>
  <si>
    <t>Intangible assets</t>
  </si>
  <si>
    <t>Goodwill</t>
  </si>
  <si>
    <t>Investment properties</t>
  </si>
  <si>
    <t>Investments in associated and joint ventures</t>
  </si>
  <si>
    <t>Other long - term equity investments</t>
  </si>
  <si>
    <t>Long-term receivables from related parties</t>
  </si>
  <si>
    <t>Other long-term receivables</t>
  </si>
  <si>
    <t>Deferred tax assets</t>
  </si>
  <si>
    <t>Current assets</t>
  </si>
  <si>
    <t>Inventories</t>
  </si>
  <si>
    <t>Commercial receivables</t>
  </si>
  <si>
    <t>Receivables from related parties</t>
  </si>
  <si>
    <t>Other short-term receivables and assets</t>
  </si>
  <si>
    <t>Cash and cash equivalents</t>
  </si>
  <si>
    <t>TOTAL ASSETS</t>
  </si>
  <si>
    <t>EQUITY AND LIABILITIES</t>
  </si>
  <si>
    <t>Equity attributable to equity holders of the parent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</si>
  <si>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</si>
  <si>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</si>
  <si>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</si>
  <si>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</si>
  <si>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</si>
  <si>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</si>
  <si>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</si>
  <si>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Deferred tax liabilities</t>
  </si>
  <si>
    <t xml:space="preserve">
Long-term liabilities to related parties</t>
  </si>
  <si>
    <t>Long-term payables to personnel</t>
  </si>
  <si>
    <t>Lease liabilities</t>
  </si>
  <si>
    <t>Government grants</t>
  </si>
  <si>
    <t>Other non-current liabilities</t>
  </si>
  <si>
    <t>Current liabilities</t>
  </si>
  <si>
    <t>Short-term bank loans</t>
  </si>
  <si>
    <t>Short-term part of long-term bank loans</t>
  </si>
  <si>
    <t>Trade payables</t>
  </si>
  <si>
    <t>Payables to related parties</t>
  </si>
  <si>
    <t>Factoring agreement liabilities</t>
  </si>
  <si>
    <t xml:space="preserve">
Short-term part of leasing liabilities</t>
  </si>
  <si>
    <t>Payables to personnel and social secutiry</t>
  </si>
  <si>
    <t>Tax payables</t>
  </si>
  <si>
    <t>Other current liabilities</t>
  </si>
  <si>
    <t>TOTAL LIABILITIES</t>
  </si>
  <si>
    <t>TOTAL EQUITY AND LIABILITIES</t>
  </si>
  <si>
    <t>30 September 2021              BGN'000</t>
  </si>
  <si>
    <t>31 December 2020               BGN'000</t>
  </si>
  <si>
    <t>CONSOLIDATED STATEMENT OF CASH FLOWS</t>
  </si>
  <si>
    <t>Cash flows from operating activities</t>
  </si>
  <si>
    <t>Revenue from contracts with customers</t>
  </si>
  <si>
    <t>Payments to suppliers</t>
  </si>
  <si>
    <t>Payments for wages and social security</t>
  </si>
  <si>
    <t>Taxes paid (profit tax excluded)</t>
  </si>
  <si>
    <t>Taxes refunded  (profit tax excluded)</t>
  </si>
  <si>
    <t>Income taxes paid</t>
  </si>
  <si>
    <t>Income taxes refunded</t>
  </si>
  <si>
    <t>Interest and bank charges paid on working capital loans</t>
  </si>
  <si>
    <t>Exchange rate differences, net</t>
  </si>
  <si>
    <t>Other proceeds/(payments), net</t>
  </si>
  <si>
    <t>Net cash flows used in operating activities</t>
  </si>
  <si>
    <t>Cash flows from investing activities</t>
  </si>
  <si>
    <t>Purchase of property, plant and equipment</t>
  </si>
  <si>
    <t>Proceeds from sale of property, plant and equipment</t>
  </si>
  <si>
    <t>Purchase of investment properties</t>
  </si>
  <si>
    <t>Purchases of intangible assets</t>
  </si>
  <si>
    <t>Purchases of equity investments</t>
  </si>
  <si>
    <t>Proceeds from sale of equity investments</t>
  </si>
  <si>
    <t>Proceeds from dividends on equity investments</t>
  </si>
  <si>
    <t xml:space="preserve">Payments for the acquisition of subsidiaries, net of cash received </t>
  </si>
  <si>
    <t>Proceeds from the exemption of subsidiaries, net of cash provided</t>
  </si>
  <si>
    <t>Purchases of investments in associates and joint ventures</t>
  </si>
  <si>
    <t>Proceeds from the sale of investments in associates and joint ventures</t>
  </si>
  <si>
    <t>Proceeds/(payments) on transactions with non-controlling interests, net</t>
  </si>
  <si>
    <t>Loans granted to related parties</t>
  </si>
  <si>
    <t>Repaid loans, granted to related parties</t>
  </si>
  <si>
    <t>Loans granted to other parties</t>
  </si>
  <si>
    <t>Repaid loans, granted to other parties</t>
  </si>
  <si>
    <t xml:space="preserve">Interest received on loans and deposits </t>
  </si>
  <si>
    <t>Net cash flows used in investing activities</t>
  </si>
  <si>
    <t>Proceeds from fees under guarantees</t>
  </si>
  <si>
    <t>Cash flows from financial activities</t>
  </si>
  <si>
    <t>Proceeds from short-term bank loans (including increases in overdrafts)</t>
  </si>
  <si>
    <t>Repayment of short-term bank loans (including decreases in overdrafts)</t>
  </si>
  <si>
    <t>Proceeds from long-term bank loans</t>
  </si>
  <si>
    <t>Repayment of long-term bank loans</t>
  </si>
  <si>
    <t>Loans received from other parties</t>
  </si>
  <si>
    <t>Repayment of loans to other parties</t>
  </si>
  <si>
    <t>Proceeds under factoring agreement</t>
  </si>
  <si>
    <t>Interest and charges paid under factoring agreement</t>
  </si>
  <si>
    <t xml:space="preserve">Interest and charges paid under investment purpose loans </t>
  </si>
  <si>
    <t>Lease payments</t>
  </si>
  <si>
    <t>Proceeds from non-controlling interest in the issue of equity in subsidiaries</t>
  </si>
  <si>
    <t>Purchases of treasury shares</t>
  </si>
  <si>
    <t>Proceeds from sales of treasury shares</t>
  </si>
  <si>
    <t>Dividends paid</t>
  </si>
  <si>
    <t>Net cash flows from financing activities</t>
  </si>
  <si>
    <t>Net (decrease)/ increase in cash and cash equivalents</t>
  </si>
  <si>
    <t>Cash and cash equivalents at 1 January</t>
  </si>
  <si>
    <t>Cash and cash equivalents at 30 September</t>
  </si>
  <si>
    <t xml:space="preserve">                                 Ognian Donev, PhD</t>
  </si>
  <si>
    <t xml:space="preserve">Finance Director: </t>
  </si>
  <si>
    <t>CONSOLIDATED STATEMENT OF CHANGES IN EQUITY</t>
  </si>
  <si>
    <t>Effect of treasury shares acquisition</t>
  </si>
  <si>
    <t>*acquisition of treasury shares</t>
  </si>
  <si>
    <t>* sale of treasury shares</t>
  </si>
  <si>
    <t>Effects of restructuring</t>
  </si>
  <si>
    <t xml:space="preserve">Distribution of profit for:               </t>
  </si>
  <si>
    <t xml:space="preserve">   * statutory reserves</t>
  </si>
  <si>
    <t>Balance at 1 January 2020</t>
  </si>
  <si>
    <t>Changes in equity for 2020</t>
  </si>
  <si>
    <t>* dividends from profit for 2019</t>
  </si>
  <si>
    <t>* six-month dividend from profit for 2020</t>
  </si>
  <si>
    <t>Effects assumed by non-controlling interests on:</t>
  </si>
  <si>
    <t>* acquisition/(disposal) of subsidiaries</t>
  </si>
  <si>
    <t>* distribution of dividends</t>
  </si>
  <si>
    <t>* issue of equity in subsidiaries</t>
  </si>
  <si>
    <t>* increase in the interest in subsidiaries</t>
  </si>
  <si>
    <t>* decrease in the interest in subsidiaries</t>
  </si>
  <si>
    <t>Total comprehensive income for the year, including:</t>
  </si>
  <si>
    <t xml:space="preserve">    * net profit for the year</t>
  </si>
  <si>
    <t xml:space="preserve">    * other comprehensive income, net of taxes</t>
  </si>
  <si>
    <t>Transfer to retained earnings</t>
  </si>
  <si>
    <t xml:space="preserve">Balance at 30 September 2020 </t>
  </si>
  <si>
    <t>Balance at 1 January 2021</t>
  </si>
  <si>
    <t>Changes in equity for 2021</t>
  </si>
  <si>
    <t>* statutory reserves</t>
  </si>
  <si>
    <t>* dividends</t>
  </si>
  <si>
    <t>* acquisition of subsidiaries</t>
  </si>
  <si>
    <t>Balance at 30 September 2021</t>
  </si>
  <si>
    <t xml:space="preserve">  Ognian Donev, PhD</t>
  </si>
  <si>
    <t xml:space="preserve">Attributable to owners of the parent </t>
  </si>
  <si>
    <t>Share
capital</t>
  </si>
  <si>
    <t>Treasury
shares</t>
  </si>
  <si>
    <t>Statutory
reserves</t>
  </si>
  <si>
    <t>Revaluation reserve - property, plant and equipment</t>
  </si>
  <si>
    <t xml:space="preserve">Reserve from financial assets at fair value through other comprehensive income </t>
  </si>
  <si>
    <t>Translation of foreign operations reserve</t>
  </si>
  <si>
    <t>Retained 
earnings</t>
  </si>
  <si>
    <t>Total</t>
  </si>
  <si>
    <t>Non-controlling</t>
  </si>
  <si>
    <t>16, Iliensko Shosse Str.</t>
  </si>
  <si>
    <t>Other operating income / (losses), net</t>
  </si>
  <si>
    <t>Changes in inventories of finished goods and work in progress</t>
  </si>
  <si>
    <t>Raw materials and consumables used</t>
  </si>
  <si>
    <t>Hired services expense</t>
  </si>
  <si>
    <t>Employee benefits expense</t>
  </si>
  <si>
    <t>Depreciation and amortization expense</t>
  </si>
  <si>
    <t>Carrying amount of goods sold</t>
  </si>
  <si>
    <t>Other operating expenses</t>
  </si>
  <si>
    <t>Profit from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</si>
</sst>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  <numFmt numFmtId="170" formatCode="_-* #,##0.00\ _л_в_-;\-* #,##0.00\ _л_в_-;_-* &quot;-&quot;??\ _л_в_-;_-@_-"/>
    <numFmt numFmtId="171" formatCode="_(&quot;€&quot;* #,##0.00_);_(&quot;€&quot;* \(#,##0.00\);_(&quot;€&quot;* &quot;-&quot;??_);_(@_)"/>
    <numFmt numFmtId="172" formatCode="_-* #,##0.00\ _₽_-;\-* #,##0.00\ _₽_-;_-* &quot;-&quot;??\ _₽_-;_-@_-"/>
    <numFmt numFmtId="173" formatCode="_([$€]* #,##0.00_);_([$€]* \(#,##0.00\);_([$€]* &quot;-&quot;??_);_(@_)"/>
    <numFmt numFmtId="174" formatCode="0.0;\(0.0\);\ ;\-"/>
    <numFmt numFmtId="175" formatCode="_-* #,##0.00_р_._-;\-* #,##0.00_р_._-;_-* &quot;-&quot;??_р_._-;_-@_-"/>
    <numFmt numFmtId="176" formatCode="_-* #,##0.00\ &quot;лв&quot;_-;\-* #,##0.00\ &quot;лв&quot;_-;_-* &quot;-&quot;??\ &quot;лв&quot;_-;_-@_-"/>
    <numFmt numFmtId="180" formatCode="_-* #,##0.00_-;\-* #,##0.00_-;_-* &quot;-&quot;??_-;_-@_-"/>
  </numFmts>
  <fonts count="136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u/>
      <sz val="10"/>
      <color indexed="12"/>
      <name val="Heba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Arial CE"/>
      <charset val="238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273">
    <xf numFmtId="0" fontId="0" fillId="0" borderId="0"/>
    <xf numFmtId="0" fontId="12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2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55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7" fillId="0" borderId="0"/>
    <xf numFmtId="0" fontId="78" fillId="0" borderId="0"/>
    <xf numFmtId="164" fontId="2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25" fillId="0" borderId="0"/>
    <xf numFmtId="0" fontId="79" fillId="0" borderId="0"/>
    <xf numFmtId="9" fontId="25" fillId="0" borderId="0" applyFont="0" applyFill="0" applyBorder="0" applyAlignment="0" applyProtection="0"/>
    <xf numFmtId="0" fontId="79" fillId="0" borderId="0"/>
    <xf numFmtId="0" fontId="80" fillId="0" borderId="0"/>
    <xf numFmtId="164" fontId="17" fillId="0" borderId="0" applyFont="0" applyFill="0" applyBorder="0" applyAlignment="0" applyProtection="0"/>
    <xf numFmtId="0" fontId="17" fillId="0" borderId="0"/>
    <xf numFmtId="0" fontId="81" fillId="0" borderId="0"/>
    <xf numFmtId="9" fontId="17" fillId="0" borderId="0" applyFont="0" applyFill="0" applyBorder="0" applyAlignment="0" applyProtection="0"/>
    <xf numFmtId="0" fontId="17" fillId="0" borderId="0"/>
    <xf numFmtId="0" fontId="80" fillId="0" borderId="0"/>
    <xf numFmtId="0" fontId="6" fillId="0" borderId="0"/>
    <xf numFmtId="0" fontId="82" fillId="0" borderId="0"/>
    <xf numFmtId="0" fontId="5" fillId="0" borderId="0"/>
    <xf numFmtId="0" fontId="17" fillId="0" borderId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/>
    <xf numFmtId="9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1" fillId="0" borderId="0"/>
    <xf numFmtId="0" fontId="17" fillId="0" borderId="0"/>
    <xf numFmtId="0" fontId="25" fillId="0" borderId="0"/>
    <xf numFmtId="164" fontId="2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4" fillId="0" borderId="0"/>
    <xf numFmtId="0" fontId="25" fillId="0" borderId="0"/>
    <xf numFmtId="0" fontId="4" fillId="0" borderId="0"/>
    <xf numFmtId="164" fontId="25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6" fillId="3" borderId="0" applyNumberFormat="0" applyBorder="0" applyAlignment="0" applyProtection="0"/>
    <xf numFmtId="0" fontId="98" fillId="5" borderId="9" applyNumberFormat="0" applyAlignment="0" applyProtection="0"/>
    <xf numFmtId="0" fontId="99" fillId="6" borderId="10" applyNumberFormat="0" applyAlignment="0" applyProtection="0"/>
    <xf numFmtId="0" fontId="100" fillId="6" borderId="9" applyNumberFormat="0" applyAlignment="0" applyProtection="0"/>
    <xf numFmtId="0" fontId="101" fillId="0" borderId="11" applyNumberFormat="0" applyFill="0" applyAlignment="0" applyProtection="0"/>
    <xf numFmtId="0" fontId="102" fillId="7" borderId="12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14" applyNumberFormat="0" applyFill="0" applyAlignment="0" applyProtection="0"/>
    <xf numFmtId="0" fontId="106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0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0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0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0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0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07" fillId="0" borderId="0"/>
    <xf numFmtId="164" fontId="25" fillId="0" borderId="0" applyFont="0" applyFill="0" applyBorder="0" applyAlignment="0" applyProtection="0"/>
    <xf numFmtId="0" fontId="3" fillId="0" borderId="0"/>
    <xf numFmtId="0" fontId="26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84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0" fillId="0" borderId="0"/>
    <xf numFmtId="0" fontId="26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80" fillId="0" borderId="0"/>
    <xf numFmtId="0" fontId="17" fillId="0" borderId="0"/>
    <xf numFmtId="0" fontId="26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81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" fillId="0" borderId="0"/>
    <xf numFmtId="0" fontId="25" fillId="0" borderId="0"/>
    <xf numFmtId="164" fontId="2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25" fillId="0" borderId="0"/>
    <xf numFmtId="0" fontId="79" fillId="0" borderId="0"/>
    <xf numFmtId="9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9" fillId="0" borderId="0"/>
    <xf numFmtId="0" fontId="17" fillId="0" borderId="0"/>
    <xf numFmtId="9" fontId="81" fillId="0" borderId="0" applyFont="0" applyFill="0" applyBorder="0" applyAlignment="0" applyProtection="0"/>
    <xf numFmtId="0" fontId="17" fillId="0" borderId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80" fillId="0" borderId="0"/>
    <xf numFmtId="164" fontId="17" fillId="0" borderId="0" applyFont="0" applyFill="0" applyBorder="0" applyAlignment="0" applyProtection="0"/>
    <xf numFmtId="0" fontId="81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3" fillId="0" borderId="0"/>
    <xf numFmtId="0" fontId="25" fillId="0" borderId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0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10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70" fontId="1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/>
    <xf numFmtId="164" fontId="3" fillId="0" borderId="0" applyFont="0" applyFill="0" applyBorder="0" applyAlignment="0" applyProtection="0"/>
    <xf numFmtId="43" fontId="81" fillId="0" borderId="0" applyFont="0" applyFill="0" applyBorder="0" applyAlignment="0" applyProtection="0"/>
    <xf numFmtId="170" fontId="112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79" fillId="0" borderId="0"/>
    <xf numFmtId="0" fontId="17" fillId="0" borderId="0"/>
    <xf numFmtId="0" fontId="3" fillId="0" borderId="0"/>
    <xf numFmtId="0" fontId="112" fillId="0" borderId="0"/>
    <xf numFmtId="0" fontId="110" fillId="0" borderId="0"/>
    <xf numFmtId="0" fontId="80" fillId="0" borderId="0"/>
    <xf numFmtId="0" fontId="113" fillId="0" borderId="0"/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4" fillId="0" borderId="0"/>
    <xf numFmtId="0" fontId="17" fillId="0" borderId="0"/>
    <xf numFmtId="9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4" fillId="0" borderId="0"/>
    <xf numFmtId="0" fontId="80" fillId="0" borderId="0"/>
    <xf numFmtId="43" fontId="25" fillId="0" borderId="0" applyFont="0" applyFill="0" applyBorder="0" applyAlignment="0" applyProtection="0"/>
    <xf numFmtId="0" fontId="3" fillId="0" borderId="15" applyFont="0" applyFill="0" applyAlignment="0" applyProtection="0"/>
    <xf numFmtId="0" fontId="81" fillId="0" borderId="0"/>
    <xf numFmtId="164" fontId="17" fillId="0" borderId="0" applyFont="0" applyFill="0" applyBorder="0" applyAlignment="0" applyProtection="0"/>
    <xf numFmtId="9" fontId="115" fillId="0" borderId="0" applyFont="0" applyFill="0" applyBorder="0" applyAlignment="0" applyProtection="0"/>
    <xf numFmtId="164" fontId="81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5" fillId="0" borderId="0"/>
    <xf numFmtId="164" fontId="110" fillId="0" borderId="0" applyFont="0" applyFill="0" applyBorder="0" applyAlignment="0" applyProtection="0"/>
    <xf numFmtId="0" fontId="85" fillId="0" borderId="0"/>
    <xf numFmtId="9" fontId="79" fillId="0" borderId="0" applyFont="0" applyFill="0" applyBorder="0" applyAlignment="0" applyProtection="0"/>
    <xf numFmtId="174" fontId="108" fillId="33" borderId="16" applyFill="0" applyBorder="0">
      <alignment horizontal="center" vertical="center" wrapText="1"/>
      <protection locked="0"/>
    </xf>
    <xf numFmtId="0" fontId="110" fillId="0" borderId="0"/>
    <xf numFmtId="43" fontId="84" fillId="0" borderId="0" applyFont="0" applyFill="0" applyBorder="0" applyAlignment="0" applyProtection="0"/>
    <xf numFmtId="0" fontId="110" fillId="0" borderId="0"/>
    <xf numFmtId="0" fontId="15" fillId="0" borderId="0"/>
    <xf numFmtId="0" fontId="3" fillId="0" borderId="15" applyFont="0" applyFill="0" applyAlignment="0" applyProtection="0"/>
    <xf numFmtId="164" fontId="17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10" fillId="0" borderId="0" applyFont="0" applyFill="0" applyBorder="0" applyAlignment="0" applyProtection="0"/>
    <xf numFmtId="0" fontId="110" fillId="0" borderId="0"/>
    <xf numFmtId="0" fontId="110" fillId="0" borderId="0"/>
    <xf numFmtId="0" fontId="80" fillId="0" borderId="0"/>
    <xf numFmtId="164" fontId="80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80" fillId="0" borderId="0"/>
    <xf numFmtId="0" fontId="80" fillId="0" borderId="0"/>
    <xf numFmtId="0" fontId="2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164" fontId="80" fillId="0" borderId="0" applyFont="0" applyFill="0" applyBorder="0" applyAlignment="0" applyProtection="0"/>
    <xf numFmtId="0" fontId="2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7" fillId="0" borderId="0"/>
    <xf numFmtId="0" fontId="17" fillId="0" borderId="0"/>
    <xf numFmtId="164" fontId="110" fillId="0" borderId="0" applyFont="0" applyFill="0" applyBorder="0" applyAlignment="0" applyProtection="0"/>
    <xf numFmtId="0" fontId="110" fillId="0" borderId="0"/>
    <xf numFmtId="0" fontId="80" fillId="0" borderId="0"/>
    <xf numFmtId="0" fontId="3" fillId="0" borderId="0"/>
    <xf numFmtId="164" fontId="11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110" fillId="0" borderId="0"/>
    <xf numFmtId="0" fontId="3" fillId="0" borderId="0"/>
    <xf numFmtId="164" fontId="1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9" fontId="8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4" fillId="0" borderId="0" applyFont="0" applyFill="0" applyBorder="0" applyAlignment="0" applyProtection="0"/>
    <xf numFmtId="0" fontId="84" fillId="0" borderId="0"/>
    <xf numFmtId="43" fontId="2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1" fillId="0" borderId="0" applyFont="0" applyFill="0" applyBorder="0" applyAlignment="0" applyProtection="0"/>
    <xf numFmtId="176" fontId="111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0"/>
    <xf numFmtId="0" fontId="17" fillId="0" borderId="0"/>
    <xf numFmtId="43" fontId="110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81" fillId="0" borderId="0"/>
    <xf numFmtId="9" fontId="25" fillId="0" borderId="0" applyFont="0" applyFill="0" applyBorder="0" applyAlignment="0" applyProtection="0"/>
    <xf numFmtId="0" fontId="81" fillId="0" borderId="0"/>
    <xf numFmtId="0" fontId="80" fillId="0" borderId="0"/>
    <xf numFmtId="43" fontId="81" fillId="0" borderId="0" applyFont="0" applyFill="0" applyBorder="0" applyAlignment="0" applyProtection="0"/>
    <xf numFmtId="0" fontId="81" fillId="0" borderId="0"/>
    <xf numFmtId="43" fontId="81" fillId="0" borderId="0" applyFont="0" applyFill="0" applyBorder="0" applyAlignment="0" applyProtection="0"/>
    <xf numFmtId="43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7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6" fillId="3" borderId="0" applyNumberFormat="0" applyBorder="0" applyAlignment="0" applyProtection="0"/>
    <xf numFmtId="0" fontId="97" fillId="4" borderId="0" applyNumberFormat="0" applyBorder="0" applyAlignment="0" applyProtection="0"/>
    <xf numFmtId="0" fontId="98" fillId="5" borderId="9" applyNumberFormat="0" applyAlignment="0" applyProtection="0"/>
    <xf numFmtId="0" fontId="99" fillId="6" borderId="10" applyNumberFormat="0" applyAlignment="0" applyProtection="0"/>
    <xf numFmtId="0" fontId="100" fillId="6" borderId="9" applyNumberFormat="0" applyAlignment="0" applyProtection="0"/>
    <xf numFmtId="0" fontId="101" fillId="0" borderId="11" applyNumberFormat="0" applyFill="0" applyAlignment="0" applyProtection="0"/>
    <xf numFmtId="0" fontId="102" fillId="7" borderId="12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14" applyNumberFormat="0" applyFill="0" applyAlignment="0" applyProtection="0"/>
    <xf numFmtId="0" fontId="106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06" fillId="28" borderId="0" applyNumberFormat="0" applyBorder="0" applyAlignment="0" applyProtection="0"/>
    <xf numFmtId="0" fontId="10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06" fillId="32" borderId="0" applyNumberFormat="0" applyBorder="0" applyAlignment="0" applyProtection="0"/>
    <xf numFmtId="164" fontId="80" fillId="0" borderId="0" applyFont="0" applyFill="0" applyBorder="0" applyAlignment="0" applyProtection="0"/>
    <xf numFmtId="0" fontId="3" fillId="0" borderId="0"/>
    <xf numFmtId="9" fontId="80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8" borderId="13" applyNumberFormat="0" applyFont="0" applyAlignment="0" applyProtection="0"/>
    <xf numFmtId="0" fontId="80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0"/>
    <xf numFmtId="0" fontId="3" fillId="0" borderId="0"/>
    <xf numFmtId="0" fontId="3" fillId="0" borderId="0"/>
    <xf numFmtId="9" fontId="80" fillId="0" borderId="0" applyFont="0" applyFill="0" applyBorder="0" applyAlignment="0" applyProtection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17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Protection="0">
      <alignment horizontal="center" vertical="center" wrapText="1"/>
    </xf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84" fillId="0" borderId="0"/>
    <xf numFmtId="43" fontId="84" fillId="0" borderId="0" applyFont="0" applyFill="0" applyBorder="0" applyAlignment="0" applyProtection="0"/>
    <xf numFmtId="0" fontId="3" fillId="0" borderId="0"/>
    <xf numFmtId="0" fontId="3" fillId="8" borderId="1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17" fillId="0" borderId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17" fillId="0" borderId="0"/>
    <xf numFmtId="0" fontId="3" fillId="0" borderId="15" applyFont="0" applyFill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17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9" fontId="3" fillId="0" borderId="0" applyFont="0" applyFill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81" fillId="0" borderId="0" applyFont="0" applyFill="0" applyBorder="0" applyAlignment="0" applyProtection="0"/>
    <xf numFmtId="164" fontId="17" fillId="0" borderId="0" applyFont="0" applyFill="0" applyBorder="0" applyAlignment="0" applyProtection="0"/>
    <xf numFmtId="170" fontId="112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17" fillId="0" borderId="0"/>
    <xf numFmtId="0" fontId="3" fillId="0" borderId="0"/>
    <xf numFmtId="0" fontId="112" fillId="0" borderId="0"/>
    <xf numFmtId="0" fontId="17" fillId="0" borderId="0"/>
    <xf numFmtId="0" fontId="110" fillId="0" borderId="0"/>
    <xf numFmtId="0" fontId="80" fillId="0" borderId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8" borderId="13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6" fillId="0" borderId="0" applyNumberFormat="0" applyFill="0" applyBorder="0" applyAlignment="0" applyProtection="0"/>
    <xf numFmtId="0" fontId="97" fillId="4" borderId="0" applyNumberFormat="0" applyBorder="0" applyAlignment="0" applyProtection="0"/>
    <xf numFmtId="0" fontId="106" fillId="12" borderId="0" applyNumberFormat="0" applyBorder="0" applyAlignment="0" applyProtection="0"/>
    <xf numFmtId="0" fontId="106" fillId="16" borderId="0" applyNumberFormat="0" applyBorder="0" applyAlignment="0" applyProtection="0"/>
    <xf numFmtId="0" fontId="106" fillId="20" borderId="0" applyNumberFormat="0" applyBorder="0" applyAlignment="0" applyProtection="0"/>
    <xf numFmtId="0" fontId="106" fillId="24" borderId="0" applyNumberFormat="0" applyBorder="0" applyAlignment="0" applyProtection="0"/>
    <xf numFmtId="0" fontId="106" fillId="28" borderId="0" applyNumberFormat="0" applyBorder="0" applyAlignment="0" applyProtection="0"/>
    <xf numFmtId="0" fontId="106" fillId="32" borderId="0" applyNumberFormat="0" applyBorder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117" fillId="0" borderId="0" applyNumberFormat="0" applyFill="0" applyBorder="0" applyAlignment="0" applyProtection="0"/>
    <xf numFmtId="0" fontId="3" fillId="0" borderId="0"/>
    <xf numFmtId="0" fontId="3" fillId="0" borderId="0"/>
    <xf numFmtId="9" fontId="80" fillId="0" borderId="0" applyFont="0" applyFill="0" applyBorder="0" applyAlignment="0" applyProtection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17" fillId="0" borderId="0"/>
    <xf numFmtId="0" fontId="83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26" fillId="0" borderId="0"/>
    <xf numFmtId="43" fontId="86" fillId="0" borderId="0" applyFont="0" applyFill="0" applyBorder="0" applyAlignment="0" applyProtection="0"/>
    <xf numFmtId="0" fontId="3" fillId="0" borderId="0"/>
    <xf numFmtId="0" fontId="3" fillId="8" borderId="13" applyNumberFormat="0" applyFont="0" applyAlignment="0" applyProtection="0"/>
    <xf numFmtId="0" fontId="80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0"/>
    <xf numFmtId="0" fontId="3" fillId="8" borderId="13" applyNumberFormat="0" applyFont="0" applyAlignment="0" applyProtection="0"/>
    <xf numFmtId="0" fontId="3" fillId="0" borderId="15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80" fillId="0" borderId="0"/>
    <xf numFmtId="0" fontId="118" fillId="0" borderId="0" applyNumberFormat="0" applyFill="0" applyBorder="0" applyAlignment="0" applyProtection="0"/>
    <xf numFmtId="0" fontId="119" fillId="0" borderId="6" applyNumberFormat="0" applyFill="0" applyAlignment="0" applyProtection="0"/>
    <xf numFmtId="0" fontId="120" fillId="0" borderId="7" applyNumberFormat="0" applyFill="0" applyAlignment="0" applyProtection="0"/>
    <xf numFmtId="0" fontId="121" fillId="0" borderId="8" applyNumberFormat="0" applyFill="0" applyAlignment="0" applyProtection="0"/>
    <xf numFmtId="0" fontId="121" fillId="0" borderId="0" applyNumberFormat="0" applyFill="0" applyBorder="0" applyAlignment="0" applyProtection="0"/>
    <xf numFmtId="0" fontId="122" fillId="2" borderId="0" applyNumberFormat="0" applyBorder="0" applyAlignment="0" applyProtection="0"/>
    <xf numFmtId="0" fontId="123" fillId="3" borderId="0" applyNumberFormat="0" applyBorder="0" applyAlignment="0" applyProtection="0"/>
    <xf numFmtId="0" fontId="124" fillId="4" borderId="0" applyNumberFormat="0" applyBorder="0" applyAlignment="0" applyProtection="0"/>
    <xf numFmtId="0" fontId="125" fillId="5" borderId="9" applyNumberFormat="0" applyAlignment="0" applyProtection="0"/>
    <xf numFmtId="0" fontId="126" fillId="6" borderId="10" applyNumberFormat="0" applyAlignment="0" applyProtection="0"/>
    <xf numFmtId="0" fontId="127" fillId="6" borderId="9" applyNumberFormat="0" applyAlignment="0" applyProtection="0"/>
    <xf numFmtId="0" fontId="128" fillId="0" borderId="11" applyNumberFormat="0" applyFill="0" applyAlignment="0" applyProtection="0"/>
    <xf numFmtId="0" fontId="129" fillId="7" borderId="12" applyNumberFormat="0" applyAlignment="0" applyProtection="0"/>
    <xf numFmtId="0" fontId="130" fillId="0" borderId="0" applyNumberFormat="0" applyFill="0" applyBorder="0" applyAlignment="0" applyProtection="0"/>
    <xf numFmtId="0" fontId="80" fillId="8" borderId="13" applyNumberFormat="0" applyFont="0" applyAlignment="0" applyProtection="0"/>
    <xf numFmtId="0" fontId="131" fillId="0" borderId="0" applyNumberFormat="0" applyFill="0" applyBorder="0" applyAlignment="0" applyProtection="0"/>
    <xf numFmtId="0" fontId="132" fillId="0" borderId="14" applyNumberFormat="0" applyFill="0" applyAlignment="0" applyProtection="0"/>
    <xf numFmtId="0" fontId="133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133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133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133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133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133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0" fontId="80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0" fontId="3" fillId="0" borderId="15" applyFont="0" applyFill="0" applyAlignment="0" applyProtection="0"/>
    <xf numFmtId="43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3" fillId="0" borderId="15" applyFont="0" applyFill="0" applyAlignment="0" applyProtection="0"/>
    <xf numFmtId="0" fontId="80" fillId="0" borderId="0"/>
    <xf numFmtId="0" fontId="25" fillId="0" borderId="0"/>
    <xf numFmtId="0" fontId="110" fillId="0" borderId="0"/>
    <xf numFmtId="43" fontId="17" fillId="0" borderId="0" applyFont="0" applyFill="0" applyBorder="0" applyAlignment="0" applyProtection="0"/>
    <xf numFmtId="0" fontId="2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" fillId="0" borderId="0"/>
    <xf numFmtId="0" fontId="2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15" applyFont="0" applyFill="0" applyAlignment="0" applyProtection="0"/>
    <xf numFmtId="164" fontId="110" fillId="0" borderId="0" applyFont="0" applyFill="0" applyBorder="0" applyAlignment="0" applyProtection="0"/>
    <xf numFmtId="0" fontId="2" fillId="0" borderId="15" applyFont="0" applyFill="0" applyAlignment="0" applyProtection="0"/>
    <xf numFmtId="164" fontId="17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0" fontId="2" fillId="0" borderId="0"/>
    <xf numFmtId="164" fontId="11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2" fillId="0" borderId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4" fontId="80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164" fontId="17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164" fontId="50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" fillId="0" borderId="15" applyFont="0" applyFill="0" applyAlignment="0" applyProtection="0"/>
    <xf numFmtId="0" fontId="16" fillId="0" borderId="0"/>
    <xf numFmtId="0" fontId="1" fillId="0" borderId="0"/>
    <xf numFmtId="0" fontId="1" fillId="0" borderId="0"/>
    <xf numFmtId="180" fontId="84" fillId="0" borderId="0" applyFont="0" applyFill="0" applyBorder="0" applyAlignment="0" applyProtection="0"/>
    <xf numFmtId="180" fontId="86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1" fillId="0" borderId="0"/>
    <xf numFmtId="0" fontId="1" fillId="0" borderId="0"/>
    <xf numFmtId="180" fontId="8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80" fontId="8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80" fontId="8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1" fillId="0" borderId="15" applyFont="0" applyFill="0" applyAlignment="0" applyProtection="0"/>
    <xf numFmtId="180" fontId="84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8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0"/>
    <xf numFmtId="180" fontId="110" fillId="0" borderId="0" applyFont="0" applyFill="0" applyBorder="0" applyAlignment="0" applyProtection="0"/>
    <xf numFmtId="180" fontId="86" fillId="0" borderId="0" applyFont="0" applyFill="0" applyBorder="0" applyAlignment="0" applyProtection="0"/>
    <xf numFmtId="180" fontId="81" fillId="0" borderId="0" applyFont="0" applyFill="0" applyBorder="0" applyAlignment="0" applyProtection="0"/>
    <xf numFmtId="180" fontId="81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80" fontId="81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80" fontId="84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180" fontId="8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80" fontId="8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80" fontId="86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80" fontId="17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81" fillId="0" borderId="0" applyFont="0" applyFill="0" applyBorder="0" applyAlignment="0" applyProtection="0"/>
    <xf numFmtId="0" fontId="1" fillId="0" borderId="15" applyFont="0" applyFill="0" applyAlignment="0" applyProtection="0"/>
    <xf numFmtId="180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</cellStyleXfs>
  <cellXfs count="401">
    <xf numFmtId="0" fontId="0" fillId="0" borderId="0" xfId="0"/>
    <xf numFmtId="0" fontId="7" fillId="0" borderId="1" xfId="0" applyFont="1" applyBorder="1"/>
    <xf numFmtId="0" fontId="9" fillId="0" borderId="1" xfId="0" applyFont="1" applyBorder="1"/>
    <xf numFmtId="0" fontId="8" fillId="0" borderId="1" xfId="0" applyFont="1" applyBorder="1"/>
    <xf numFmtId="0" fontId="8" fillId="0" borderId="0" xfId="0" applyFont="1"/>
    <xf numFmtId="0" fontId="7" fillId="0" borderId="0" xfId="0" applyFont="1"/>
    <xf numFmtId="0" fontId="9" fillId="0" borderId="0" xfId="0" applyFont="1"/>
    <xf numFmtId="0" fontId="9" fillId="0" borderId="0" xfId="1" applyFont="1" applyAlignment="1">
      <alignment vertical="center"/>
    </xf>
    <xf numFmtId="0" fontId="10" fillId="0" borderId="0" xfId="0" applyFont="1"/>
    <xf numFmtId="0" fontId="13" fillId="0" borderId="0" xfId="0" applyFont="1"/>
    <xf numFmtId="0" fontId="14" fillId="0" borderId="0" xfId="0" applyFont="1"/>
    <xf numFmtId="0" fontId="11" fillId="0" borderId="0" xfId="0" applyFont="1"/>
    <xf numFmtId="0" fontId="15" fillId="0" borderId="0" xfId="0" applyFont="1"/>
    <xf numFmtId="0" fontId="20" fillId="0" borderId="0" xfId="0" applyFont="1" applyFill="1" applyBorder="1"/>
    <xf numFmtId="0" fontId="20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right"/>
    </xf>
    <xf numFmtId="165" fontId="20" fillId="0" borderId="0" xfId="0" applyNumberFormat="1" applyFont="1" applyFill="1" applyBorder="1"/>
    <xf numFmtId="0" fontId="20" fillId="0" borderId="0" xfId="0" applyFont="1" applyFill="1" applyBorder="1" applyAlignment="1">
      <alignment horizontal="left" vertical="center" wrapText="1"/>
    </xf>
    <xf numFmtId="165" fontId="2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37" fontId="20" fillId="0" borderId="0" xfId="0" applyNumberFormat="1" applyFont="1" applyFill="1" applyBorder="1" applyAlignment="1">
      <alignment horizontal="right"/>
    </xf>
    <xf numFmtId="165" fontId="19" fillId="0" borderId="2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center"/>
    </xf>
    <xf numFmtId="166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 horizontal="right"/>
    </xf>
    <xf numFmtId="165" fontId="20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7" fontId="20" fillId="0" borderId="0" xfId="11" applyNumberFormat="1" applyFont="1" applyFill="1" applyBorder="1"/>
    <xf numFmtId="0" fontId="25" fillId="0" borderId="0" xfId="0" applyFont="1" applyFill="1" applyBorder="1" applyAlignment="1">
      <alignment horizontal="center"/>
    </xf>
    <xf numFmtId="167" fontId="20" fillId="0" borderId="0" xfId="0" applyNumberFormat="1" applyFont="1" applyFill="1" applyBorder="1"/>
    <xf numFmtId="0" fontId="27" fillId="0" borderId="0" xfId="0" applyFont="1" applyFill="1" applyBorder="1" applyAlignment="1">
      <alignment horizontal="center"/>
    </xf>
    <xf numFmtId="165" fontId="23" fillId="0" borderId="0" xfId="11" applyNumberFormat="1" applyFont="1" applyFill="1" applyBorder="1" applyAlignment="1"/>
    <xf numFmtId="165" fontId="27" fillId="0" borderId="0" xfId="0" applyNumberFormat="1" applyFont="1" applyFill="1" applyBorder="1" applyAlignment="1">
      <alignment horizontal="center"/>
    </xf>
    <xf numFmtId="0" fontId="26" fillId="0" borderId="0" xfId="6" applyFont="1" applyFill="1" applyBorder="1" applyAlignment="1">
      <alignment horizontal="center"/>
    </xf>
    <xf numFmtId="165" fontId="26" fillId="0" borderId="0" xfId="6" applyNumberFormat="1" applyFont="1" applyFill="1" applyBorder="1" applyAlignment="1">
      <alignment horizontal="center" vertical="center"/>
    </xf>
    <xf numFmtId="0" fontId="26" fillId="0" borderId="0" xfId="6" applyFont="1" applyFill="1" applyBorder="1" applyAlignment="1">
      <alignment horizontal="center" vertical="center"/>
    </xf>
    <xf numFmtId="0" fontId="26" fillId="0" borderId="0" xfId="6" applyFont="1" applyFill="1" applyBorder="1" applyAlignment="1">
      <alignment horizontal="left" vertical="center"/>
    </xf>
    <xf numFmtId="165" fontId="26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center" vertical="center"/>
    </xf>
    <xf numFmtId="165" fontId="20" fillId="0" borderId="0" xfId="6" applyNumberFormat="1" applyFont="1" applyFill="1" applyBorder="1" applyAlignment="1">
      <alignment horizontal="right" vertical="center" wrapText="1"/>
    </xf>
    <xf numFmtId="0" fontId="29" fillId="0" borderId="0" xfId="0" applyFont="1" applyFill="1"/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22" fillId="0" borderId="0" xfId="1" applyFont="1" applyFill="1" applyBorder="1" applyAlignment="1">
      <alignment horizontal="left"/>
    </xf>
    <xf numFmtId="0" fontId="30" fillId="0" borderId="0" xfId="0" applyFont="1" applyFill="1" applyBorder="1" applyAlignment="1">
      <alignment horizontal="left" vertical="center" wrapText="1"/>
    </xf>
    <xf numFmtId="0" fontId="34" fillId="0" borderId="0" xfId="1" applyFont="1" applyFill="1" applyBorder="1" applyAlignment="1">
      <alignment vertical="center"/>
    </xf>
    <xf numFmtId="0" fontId="32" fillId="0" borderId="0" xfId="1" applyFont="1" applyFill="1" applyBorder="1" applyAlignment="1">
      <alignment horizontal="right" vertical="center"/>
    </xf>
    <xf numFmtId="0" fontId="34" fillId="0" borderId="0" xfId="1" applyFont="1" applyFill="1" applyBorder="1" applyAlignment="1">
      <alignment horizontal="center" vertical="center"/>
    </xf>
    <xf numFmtId="0" fontId="15" fillId="0" borderId="0" xfId="0" applyFont="1" applyFill="1" applyBorder="1"/>
    <xf numFmtId="0" fontId="34" fillId="0" borderId="0" xfId="0" applyFont="1" applyFill="1" applyBorder="1"/>
    <xf numFmtId="0" fontId="35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 wrapText="1"/>
    </xf>
    <xf numFmtId="165" fontId="35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165" fontId="35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 wrapText="1"/>
    </xf>
    <xf numFmtId="165" fontId="38" fillId="0" borderId="0" xfId="0" applyNumberFormat="1" applyFont="1" applyFill="1" applyBorder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wrapText="1"/>
    </xf>
    <xf numFmtId="165" fontId="35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wrapText="1"/>
    </xf>
    <xf numFmtId="165" fontId="39" fillId="0" borderId="0" xfId="0" applyNumberFormat="1" applyFont="1" applyFill="1" applyBorder="1" applyAlignment="1">
      <alignment horizontal="right"/>
    </xf>
    <xf numFmtId="3" fontId="0" fillId="0" borderId="0" xfId="0" applyNumberFormat="1" applyFill="1"/>
    <xf numFmtId="0" fontId="38" fillId="0" borderId="0" xfId="0" applyFont="1" applyFill="1" applyBorder="1"/>
    <xf numFmtId="165" fontId="35" fillId="0" borderId="2" xfId="7" applyNumberFormat="1" applyFont="1" applyFill="1" applyBorder="1" applyAlignment="1">
      <alignment horizontal="right" vertical="center"/>
    </xf>
    <xf numFmtId="165" fontId="35" fillId="0" borderId="0" xfId="7" applyNumberFormat="1" applyFont="1" applyFill="1" applyBorder="1" applyAlignment="1">
      <alignment horizontal="right" vertical="center"/>
    </xf>
    <xf numFmtId="165" fontId="38" fillId="0" borderId="0" xfId="0" applyNumberFormat="1" applyFont="1" applyFill="1" applyBorder="1" applyAlignment="1">
      <alignment horizontal="right"/>
    </xf>
    <xf numFmtId="165" fontId="35" fillId="0" borderId="3" xfId="7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center" wrapText="1"/>
    </xf>
    <xf numFmtId="165" fontId="35" fillId="0" borderId="2" xfId="7" applyNumberFormat="1" applyFont="1" applyFill="1" applyBorder="1" applyAlignment="1">
      <alignment vertical="center"/>
    </xf>
    <xf numFmtId="165" fontId="35" fillId="0" borderId="0" xfId="7" applyNumberFormat="1" applyFont="1" applyFill="1" applyBorder="1" applyAlignment="1">
      <alignment vertical="center"/>
    </xf>
    <xf numFmtId="0" fontId="35" fillId="0" borderId="0" xfId="6" applyFont="1" applyFill="1" applyBorder="1" applyAlignment="1">
      <alignment horizontal="left" vertical="center"/>
    </xf>
    <xf numFmtId="165" fontId="35" fillId="0" borderId="1" xfId="7" applyNumberFormat="1" applyFont="1" applyFill="1" applyBorder="1" applyAlignment="1">
      <alignment vertical="center"/>
    </xf>
    <xf numFmtId="0" fontId="8" fillId="0" borderId="0" xfId="1" applyFont="1" applyFill="1" applyAlignment="1">
      <alignment horizontal="left" vertical="center"/>
    </xf>
    <xf numFmtId="165" fontId="0" fillId="0" borderId="0" xfId="0" applyNumberFormat="1" applyFill="1"/>
    <xf numFmtId="0" fontId="41" fillId="0" borderId="0" xfId="0" applyFont="1" applyFill="1" applyBorder="1" applyAlignment="1">
      <alignment horizontal="center" wrapText="1"/>
    </xf>
    <xf numFmtId="165" fontId="42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/>
    </xf>
    <xf numFmtId="165" fontId="38" fillId="0" borderId="0" xfId="0" applyNumberFormat="1" applyFont="1" applyFill="1" applyBorder="1"/>
    <xf numFmtId="165" fontId="30" fillId="0" borderId="0" xfId="0" applyNumberFormat="1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 horizontal="right"/>
    </xf>
    <xf numFmtId="0" fontId="26" fillId="0" borderId="0" xfId="8" applyFont="1" applyFill="1" applyAlignment="1">
      <alignment vertical="center"/>
    </xf>
    <xf numFmtId="0" fontId="26" fillId="0" borderId="0" xfId="2" applyFont="1" applyFill="1" applyBorder="1" applyAlignment="1">
      <alignment vertical="center"/>
    </xf>
    <xf numFmtId="49" fontId="48" fillId="0" borderId="0" xfId="3" applyNumberFormat="1" applyFont="1" applyFill="1" applyBorder="1" applyAlignment="1">
      <alignment horizontal="right" vertical="center" wrapText="1"/>
    </xf>
    <xf numFmtId="0" fontId="26" fillId="0" borderId="0" xfId="2" applyFont="1" applyFill="1"/>
    <xf numFmtId="15" fontId="49" fillId="0" borderId="0" xfId="1" applyNumberFormat="1" applyFont="1" applyFill="1" applyBorder="1" applyAlignment="1">
      <alignment horizontal="center" vertical="center" wrapText="1"/>
    </xf>
    <xf numFmtId="165" fontId="48" fillId="0" borderId="0" xfId="3" applyNumberFormat="1" applyFont="1" applyFill="1" applyBorder="1" applyAlignment="1">
      <alignment horizontal="right" vertical="center" wrapText="1"/>
    </xf>
    <xf numFmtId="0" fontId="50" fillId="0" borderId="0" xfId="2" applyFont="1" applyFill="1" applyBorder="1" applyAlignment="1">
      <alignment horizontal="center"/>
    </xf>
    <xf numFmtId="165" fontId="26" fillId="0" borderId="0" xfId="2" applyNumberFormat="1" applyFont="1" applyFill="1"/>
    <xf numFmtId="0" fontId="24" fillId="0" borderId="0" xfId="2" applyFont="1" applyFill="1"/>
    <xf numFmtId="165" fontId="24" fillId="0" borderId="2" xfId="5" applyNumberFormat="1" applyFont="1" applyFill="1" applyBorder="1" applyAlignment="1">
      <alignment horizontal="right"/>
    </xf>
    <xf numFmtId="165" fontId="24" fillId="0" borderId="1" xfId="5" applyNumberFormat="1" applyFont="1" applyFill="1" applyBorder="1" applyAlignment="1">
      <alignment horizontal="right"/>
    </xf>
    <xf numFmtId="165" fontId="24" fillId="0" borderId="4" xfId="5" applyNumberFormat="1" applyFont="1" applyFill="1" applyBorder="1" applyAlignment="1">
      <alignment horizontal="right"/>
    </xf>
    <xf numFmtId="165" fontId="26" fillId="0" borderId="0" xfId="2" applyNumberFormat="1" applyFont="1" applyFill="1" applyBorder="1" applyAlignment="1">
      <alignment horizontal="right"/>
    </xf>
    <xf numFmtId="0" fontId="26" fillId="0" borderId="0" xfId="2" applyFont="1" applyFill="1" applyBorder="1" applyAlignment="1">
      <alignment horizontal="center"/>
    </xf>
    <xf numFmtId="0" fontId="50" fillId="0" borderId="0" xfId="2" applyFont="1" applyFill="1" applyAlignment="1">
      <alignment horizontal="center"/>
    </xf>
    <xf numFmtId="0" fontId="26" fillId="0" borderId="0" xfId="2" applyFont="1" applyFill="1" applyAlignment="1">
      <alignment horizontal="center"/>
    </xf>
    <xf numFmtId="0" fontId="51" fillId="0" borderId="0" xfId="1" applyFont="1" applyFill="1" applyBorder="1" applyAlignment="1">
      <alignment horizontal="left" vertical="center"/>
    </xf>
    <xf numFmtId="0" fontId="51" fillId="0" borderId="0" xfId="1" applyFont="1" applyFill="1" applyBorder="1" applyAlignment="1">
      <alignment horizontal="right" vertical="center"/>
    </xf>
    <xf numFmtId="0" fontId="52" fillId="0" borderId="0" xfId="1" applyFont="1" applyFill="1" applyBorder="1" applyAlignment="1">
      <alignment vertical="center"/>
    </xf>
    <xf numFmtId="0" fontId="53" fillId="0" borderId="0" xfId="2" applyFont="1" applyFill="1"/>
    <xf numFmtId="0" fontId="26" fillId="0" borderId="0" xfId="3" applyNumberFormat="1" applyFont="1" applyFill="1" applyBorder="1" applyAlignment="1" applyProtection="1">
      <alignment vertical="top"/>
    </xf>
    <xf numFmtId="0" fontId="20" fillId="0" borderId="0" xfId="3" applyNumberFormat="1" applyFont="1" applyFill="1" applyBorder="1" applyAlignment="1" applyProtection="1">
      <alignment vertical="top"/>
    </xf>
    <xf numFmtId="0" fontId="20" fillId="0" borderId="0" xfId="3" applyNumberFormat="1" applyFont="1" applyFill="1" applyBorder="1" applyAlignment="1" applyProtection="1">
      <alignment vertical="top"/>
      <protection locked="0"/>
    </xf>
    <xf numFmtId="0" fontId="32" fillId="0" borderId="0" xfId="3" applyNumberFormat="1" applyFont="1" applyFill="1" applyBorder="1" applyAlignment="1" applyProtection="1">
      <alignment vertical="top"/>
      <protection locked="0"/>
    </xf>
    <xf numFmtId="0" fontId="19" fillId="0" borderId="0" xfId="3" applyNumberFormat="1" applyFont="1" applyFill="1" applyBorder="1" applyAlignment="1" applyProtection="1">
      <alignment vertical="center"/>
    </xf>
    <xf numFmtId="165" fontId="26" fillId="0" borderId="0" xfId="5" applyNumberFormat="1" applyFont="1" applyFill="1" applyBorder="1" applyAlignment="1">
      <alignment horizontal="right"/>
    </xf>
    <xf numFmtId="165" fontId="19" fillId="0" borderId="4" xfId="0" applyNumberFormat="1" applyFont="1" applyFill="1" applyBorder="1" applyAlignment="1">
      <alignment horizontal="right"/>
    </xf>
    <xf numFmtId="165" fontId="19" fillId="0" borderId="0" xfId="3" applyNumberFormat="1" applyFont="1" applyFill="1" applyBorder="1" applyAlignment="1" applyProtection="1">
      <alignment vertical="center"/>
    </xf>
    <xf numFmtId="0" fontId="24" fillId="0" borderId="1" xfId="1" applyFont="1" applyFill="1" applyBorder="1" applyAlignment="1">
      <alignment vertical="center"/>
    </xf>
    <xf numFmtId="0" fontId="24" fillId="0" borderId="5" xfId="1" applyFont="1" applyFill="1" applyBorder="1" applyAlignment="1">
      <alignment vertical="center"/>
    </xf>
    <xf numFmtId="0" fontId="25" fillId="0" borderId="0" xfId="0" applyFont="1" applyFill="1"/>
    <xf numFmtId="165" fontId="59" fillId="0" borderId="0" xfId="0" applyNumberFormat="1" applyFont="1" applyFill="1"/>
    <xf numFmtId="165" fontId="60" fillId="0" borderId="0" xfId="5" applyNumberFormat="1" applyFont="1" applyFill="1" applyBorder="1" applyAlignment="1">
      <alignment horizontal="right"/>
    </xf>
    <xf numFmtId="0" fontId="17" fillId="0" borderId="0" xfId="0" applyFont="1" applyFill="1"/>
    <xf numFmtId="0" fontId="61" fillId="0" borderId="0" xfId="0" applyFont="1" applyFill="1" applyBorder="1" applyAlignment="1">
      <alignment horizontal="center" wrapText="1"/>
    </xf>
    <xf numFmtId="167" fontId="19" fillId="0" borderId="0" xfId="12" applyNumberFormat="1" applyFont="1" applyFill="1" applyBorder="1" applyAlignment="1" applyProtection="1">
      <alignment vertical="center"/>
    </xf>
    <xf numFmtId="165" fontId="24" fillId="0" borderId="0" xfId="11" applyNumberFormat="1" applyFont="1" applyFill="1" applyBorder="1" applyAlignment="1"/>
    <xf numFmtId="9" fontId="19" fillId="0" borderId="0" xfId="13" applyFont="1" applyFill="1" applyBorder="1" applyAlignment="1">
      <alignment horizontal="right"/>
    </xf>
    <xf numFmtId="165" fontId="45" fillId="0" borderId="0" xfId="11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 horizontal="left" vertical="center"/>
    </xf>
    <xf numFmtId="0" fontId="22" fillId="0" borderId="0" xfId="1" applyFont="1" applyFill="1" applyBorder="1" applyAlignment="1">
      <alignment horizontal="right"/>
    </xf>
    <xf numFmtId="165" fontId="26" fillId="0" borderId="0" xfId="2" applyNumberFormat="1" applyFont="1" applyFill="1" applyAlignment="1">
      <alignment horizontal="center"/>
    </xf>
    <xf numFmtId="0" fontId="64" fillId="0" borderId="0" xfId="2" applyFont="1" applyFill="1" applyBorder="1"/>
    <xf numFmtId="165" fontId="50" fillId="0" borderId="0" xfId="2" applyNumberFormat="1" applyFont="1" applyFill="1" applyBorder="1" applyAlignment="1">
      <alignment horizontal="center"/>
    </xf>
    <xf numFmtId="0" fontId="25" fillId="0" borderId="1" xfId="9" applyFont="1" applyFill="1" applyBorder="1" applyAlignment="1">
      <alignment vertical="center"/>
    </xf>
    <xf numFmtId="0" fontId="25" fillId="0" borderId="0" xfId="9" applyFont="1" applyFill="1" applyBorder="1" applyAlignment="1">
      <alignment vertical="center"/>
    </xf>
    <xf numFmtId="0" fontId="25" fillId="0" borderId="5" xfId="9" applyFont="1" applyFill="1" applyBorder="1" applyAlignment="1">
      <alignment vertical="center"/>
    </xf>
    <xf numFmtId="0" fontId="25" fillId="0" borderId="0" xfId="9" applyFont="1" applyFill="1" applyBorder="1" applyAlignment="1">
      <alignment horizontal="left" vertical="center"/>
    </xf>
    <xf numFmtId="15" fontId="65" fillId="0" borderId="0" xfId="1" applyNumberFormat="1" applyFont="1" applyFill="1" applyBorder="1" applyAlignment="1">
      <alignment horizontal="center" vertical="center" wrapText="1"/>
    </xf>
    <xf numFmtId="0" fontId="67" fillId="0" borderId="0" xfId="8" quotePrefix="1" applyFont="1" applyFill="1" applyBorder="1" applyAlignment="1">
      <alignment horizontal="left" vertical="center"/>
    </xf>
    <xf numFmtId="0" fontId="68" fillId="0" borderId="0" xfId="2" applyFont="1" applyFill="1" applyBorder="1" applyAlignment="1">
      <alignment vertical="top" wrapText="1"/>
    </xf>
    <xf numFmtId="165" fontId="26" fillId="0" borderId="0" xfId="2" applyNumberFormat="1" applyFont="1" applyFill="1" applyBorder="1"/>
    <xf numFmtId="0" fontId="28" fillId="0" borderId="0" xfId="2" applyFont="1" applyFill="1" applyBorder="1" applyAlignment="1">
      <alignment vertical="top" wrapText="1"/>
    </xf>
    <xf numFmtId="165" fontId="26" fillId="0" borderId="0" xfId="5" applyNumberFormat="1" applyFont="1" applyFill="1" applyBorder="1" applyAlignment="1">
      <alignment horizontal="center" vertical="center"/>
    </xf>
    <xf numFmtId="0" fontId="26" fillId="0" borderId="0" xfId="0" applyFont="1" applyFill="1" applyBorder="1"/>
    <xf numFmtId="49" fontId="26" fillId="0" borderId="0" xfId="2" applyNumberFormat="1" applyFont="1" applyFill="1" applyBorder="1"/>
    <xf numFmtId="0" fontId="50" fillId="0" borderId="0" xfId="2" applyFont="1" applyFill="1" applyBorder="1" applyAlignment="1">
      <alignment horizontal="center" vertical="center"/>
    </xf>
    <xf numFmtId="168" fontId="50" fillId="0" borderId="0" xfId="2" applyNumberFormat="1" applyFont="1" applyFill="1" applyBorder="1" applyAlignment="1">
      <alignment horizontal="center"/>
    </xf>
    <xf numFmtId="165" fontId="24" fillId="0" borderId="0" xfId="2" applyNumberFormat="1" applyFont="1" applyFill="1" applyBorder="1"/>
    <xf numFmtId="165" fontId="24" fillId="0" borderId="0" xfId="2" applyNumberFormat="1" applyFont="1" applyFill="1" applyBorder="1" applyAlignment="1">
      <alignment horizontal="right"/>
    </xf>
    <xf numFmtId="0" fontId="24" fillId="0" borderId="0" xfId="2" applyFont="1" applyFill="1" applyBorder="1" applyAlignment="1">
      <alignment wrapText="1"/>
    </xf>
    <xf numFmtId="49" fontId="24" fillId="0" borderId="0" xfId="2" applyNumberFormat="1" applyFont="1" applyFill="1" applyBorder="1" applyAlignment="1">
      <alignment horizontal="center"/>
    </xf>
    <xf numFmtId="165" fontId="24" fillId="0" borderId="0" xfId="2" applyNumberFormat="1" applyFont="1" applyFill="1"/>
    <xf numFmtId="49" fontId="26" fillId="0" borderId="0" xfId="2" applyNumberFormat="1" applyFont="1" applyFill="1" applyBorder="1" applyAlignment="1">
      <alignment horizontal="right"/>
    </xf>
    <xf numFmtId="0" fontId="69" fillId="0" borderId="0" xfId="10" applyFont="1" applyFill="1" applyBorder="1" applyAlignment="1">
      <alignment horizontal="left" vertical="center"/>
    </xf>
    <xf numFmtId="0" fontId="50" fillId="0" borderId="0" xfId="4" applyFont="1" applyFill="1"/>
    <xf numFmtId="0" fontId="26" fillId="0" borderId="0" xfId="4" applyFont="1" applyFill="1"/>
    <xf numFmtId="0" fontId="51" fillId="0" borderId="0" xfId="1" applyFont="1" applyFill="1" applyBorder="1" applyAlignment="1">
      <alignment horizontal="right"/>
    </xf>
    <xf numFmtId="165" fontId="63" fillId="0" borderId="0" xfId="2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top"/>
    </xf>
    <xf numFmtId="167" fontId="39" fillId="0" borderId="0" xfId="11" applyNumberFormat="1" applyFont="1" applyFill="1" applyBorder="1" applyAlignment="1">
      <alignment horizontal="right"/>
    </xf>
    <xf numFmtId="166" fontId="50" fillId="0" borderId="0" xfId="12" applyFont="1" applyFill="1" applyBorder="1" applyAlignment="1">
      <alignment horizontal="center"/>
    </xf>
    <xf numFmtId="0" fontId="30" fillId="0" borderId="0" xfId="0" applyFont="1" applyFill="1"/>
    <xf numFmtId="0" fontId="66" fillId="0" borderId="1" xfId="1" applyFont="1" applyFill="1" applyBorder="1" applyAlignment="1">
      <alignment horizontal="left" vertical="center"/>
    </xf>
    <xf numFmtId="0" fontId="66" fillId="0" borderId="0" xfId="1" applyFont="1" applyFill="1" applyBorder="1" applyAlignment="1">
      <alignment horizontal="left" vertical="center"/>
    </xf>
    <xf numFmtId="0" fontId="70" fillId="0" borderId="0" xfId="0" applyFont="1" applyFill="1" applyBorder="1" applyAlignment="1"/>
    <xf numFmtId="0" fontId="53" fillId="0" borderId="0" xfId="0" applyFont="1" applyFill="1" applyBorder="1" applyAlignment="1"/>
    <xf numFmtId="0" fontId="53" fillId="0" borderId="0" xfId="0" applyFont="1" applyFill="1" applyBorder="1"/>
    <xf numFmtId="0" fontId="71" fillId="0" borderId="0" xfId="0" applyFont="1" applyFill="1" applyBorder="1" applyAlignment="1">
      <alignment horizontal="right"/>
    </xf>
    <xf numFmtId="0" fontId="53" fillId="0" borderId="0" xfId="3" applyFont="1" applyFill="1" applyAlignment="1">
      <alignment horizontal="left"/>
    </xf>
    <xf numFmtId="0" fontId="53" fillId="0" borderId="0" xfId="3" applyNumberFormat="1" applyFont="1" applyFill="1" applyBorder="1" applyAlignment="1" applyProtection="1">
      <alignment vertical="top"/>
    </xf>
    <xf numFmtId="0" fontId="72" fillId="0" borderId="1" xfId="1" applyFont="1" applyFill="1" applyBorder="1" applyAlignment="1">
      <alignment horizontal="left" vertical="center"/>
    </xf>
    <xf numFmtId="0" fontId="72" fillId="0" borderId="0" xfId="1" applyFont="1" applyFill="1" applyBorder="1" applyAlignment="1">
      <alignment horizontal="center" vertical="center"/>
    </xf>
    <xf numFmtId="0" fontId="74" fillId="0" borderId="0" xfId="0" applyFont="1" applyFill="1" applyBorder="1" applyAlignment="1"/>
    <xf numFmtId="0" fontId="73" fillId="0" borderId="0" xfId="0" applyNumberFormat="1" applyFont="1" applyFill="1" applyBorder="1" applyAlignment="1" applyProtection="1">
      <alignment vertical="top" wrapText="1"/>
    </xf>
    <xf numFmtId="0" fontId="72" fillId="0" borderId="0" xfId="3" applyNumberFormat="1" applyFont="1" applyFill="1" applyBorder="1" applyAlignment="1" applyProtection="1">
      <alignment vertical="center" wrapText="1"/>
    </xf>
    <xf numFmtId="0" fontId="73" fillId="0" borderId="0" xfId="0" applyNumberFormat="1" applyFont="1" applyFill="1" applyBorder="1" applyAlignment="1" applyProtection="1">
      <alignment vertical="top"/>
    </xf>
    <xf numFmtId="0" fontId="74" fillId="0" borderId="0" xfId="0" applyNumberFormat="1" applyFont="1" applyFill="1" applyBorder="1" applyAlignment="1" applyProtection="1">
      <alignment horizontal="left" vertical="top" indent="1"/>
    </xf>
    <xf numFmtId="0" fontId="73" fillId="0" borderId="0" xfId="0" applyFont="1" applyFill="1" applyBorder="1"/>
    <xf numFmtId="0" fontId="77" fillId="0" borderId="0" xfId="3" applyNumberFormat="1" applyFont="1" applyFill="1" applyBorder="1" applyAlignment="1" applyProtection="1">
      <alignment vertical="top"/>
    </xf>
    <xf numFmtId="0" fontId="73" fillId="0" borderId="0" xfId="3" applyFont="1" applyFill="1" applyAlignment="1">
      <alignment horizontal="left"/>
    </xf>
    <xf numFmtId="0" fontId="73" fillId="0" borderId="0" xfId="3" applyNumberFormat="1" applyFont="1" applyFill="1" applyBorder="1" applyAlignment="1" applyProtection="1">
      <alignment vertical="top"/>
    </xf>
    <xf numFmtId="0" fontId="53" fillId="0" borderId="1" xfId="3" applyNumberFormat="1" applyFont="1" applyFill="1" applyBorder="1" applyAlignment="1" applyProtection="1">
      <alignment vertical="top"/>
    </xf>
    <xf numFmtId="167" fontId="53" fillId="0" borderId="1" xfId="3" applyNumberFormat="1" applyFont="1" applyFill="1" applyBorder="1" applyAlignment="1" applyProtection="1">
      <alignment vertical="top"/>
    </xf>
    <xf numFmtId="167" fontId="53" fillId="0" borderId="0" xfId="3" applyNumberFormat="1" applyFont="1" applyFill="1" applyBorder="1" applyAlignment="1" applyProtection="1">
      <alignment vertical="top"/>
    </xf>
    <xf numFmtId="0" fontId="53" fillId="0" borderId="0" xfId="0" applyFont="1" applyFill="1" applyBorder="1" applyAlignment="1">
      <alignment horizontal="left" vertical="center"/>
    </xf>
    <xf numFmtId="14" fontId="53" fillId="0" borderId="0" xfId="3" applyNumberFormat="1" applyFont="1" applyFill="1" applyBorder="1" applyAlignment="1" applyProtection="1">
      <alignment vertical="top"/>
    </xf>
    <xf numFmtId="0" fontId="53" fillId="0" borderId="0" xfId="3" applyNumberFormat="1" applyFont="1" applyFill="1" applyBorder="1" applyAlignment="1" applyProtection="1">
      <alignment horizontal="center" vertical="center"/>
    </xf>
    <xf numFmtId="167" fontId="66" fillId="0" borderId="0" xfId="3" applyNumberFormat="1" applyFont="1" applyFill="1" applyBorder="1" applyAlignment="1" applyProtection="1">
      <alignment horizontal="center" vertical="center" wrapText="1"/>
    </xf>
    <xf numFmtId="0" fontId="53" fillId="0" borderId="0" xfId="3" applyNumberFormat="1" applyFont="1" applyFill="1" applyBorder="1" applyAlignment="1" applyProtection="1">
      <alignment vertical="top"/>
      <protection locked="0"/>
    </xf>
    <xf numFmtId="167" fontId="53" fillId="0" borderId="0" xfId="3" applyNumberFormat="1" applyFont="1" applyFill="1" applyBorder="1" applyAlignment="1" applyProtection="1">
      <alignment vertical="top"/>
      <protection locked="0"/>
    </xf>
    <xf numFmtId="0" fontId="66" fillId="0" borderId="0" xfId="0" applyFont="1" applyFill="1" applyBorder="1" applyAlignment="1">
      <alignment horizontal="right"/>
    </xf>
    <xf numFmtId="0" fontId="70" fillId="0" borderId="0" xfId="3" applyNumberFormat="1" applyFont="1" applyFill="1" applyBorder="1" applyAlignment="1" applyProtection="1">
      <alignment vertical="top"/>
      <protection locked="0"/>
    </xf>
    <xf numFmtId="167" fontId="66" fillId="0" borderId="0" xfId="0" applyNumberFormat="1" applyFont="1" applyFill="1" applyBorder="1" applyAlignment="1">
      <alignment horizontal="right"/>
    </xf>
    <xf numFmtId="0" fontId="71" fillId="0" borderId="0" xfId="3" applyNumberFormat="1" applyFont="1" applyFill="1" applyBorder="1" applyAlignment="1" applyProtection="1">
      <alignment vertical="center"/>
    </xf>
    <xf numFmtId="167" fontId="70" fillId="0" borderId="0" xfId="11" applyNumberFormat="1" applyFont="1" applyFill="1" applyBorder="1" applyAlignment="1" applyProtection="1">
      <alignment horizontal="right"/>
    </xf>
    <xf numFmtId="167" fontId="53" fillId="0" borderId="0" xfId="11" applyNumberFormat="1" applyFont="1" applyFill="1" applyBorder="1" applyAlignment="1" applyProtection="1">
      <alignment horizontal="right"/>
    </xf>
    <xf numFmtId="167" fontId="71" fillId="0" borderId="0" xfId="3" applyNumberFormat="1" applyFont="1" applyFill="1" applyBorder="1" applyAlignment="1" applyProtection="1">
      <alignment vertical="center"/>
    </xf>
    <xf numFmtId="167" fontId="70" fillId="0" borderId="0" xfId="11" applyNumberFormat="1" applyFont="1" applyFill="1" applyBorder="1" applyAlignment="1" applyProtection="1">
      <alignment vertical="center"/>
    </xf>
    <xf numFmtId="167" fontId="70" fillId="0" borderId="0" xfId="3" applyNumberFormat="1" applyFont="1" applyFill="1" applyBorder="1" applyAlignment="1" applyProtection="1">
      <alignment vertical="center"/>
    </xf>
    <xf numFmtId="167" fontId="53" fillId="0" borderId="0" xfId="3" applyNumberFormat="1" applyFont="1" applyFill="1" applyBorder="1" applyAlignment="1" applyProtection="1">
      <alignment horizontal="right"/>
    </xf>
    <xf numFmtId="167" fontId="66" fillId="0" borderId="0" xfId="3" applyNumberFormat="1" applyFont="1" applyFill="1" applyBorder="1" applyAlignment="1" applyProtection="1">
      <alignment horizontal="right"/>
    </xf>
    <xf numFmtId="167" fontId="66" fillId="0" borderId="0" xfId="3" applyNumberFormat="1" applyFont="1" applyFill="1" applyBorder="1" applyAlignment="1" applyProtection="1">
      <alignment vertical="center"/>
    </xf>
    <xf numFmtId="0" fontId="66" fillId="0" borderId="0" xfId="3" applyNumberFormat="1" applyFont="1" applyFill="1" applyBorder="1" applyAlignment="1" applyProtection="1">
      <alignment vertical="center"/>
    </xf>
    <xf numFmtId="166" fontId="66" fillId="0" borderId="0" xfId="3" applyNumberFormat="1" applyFont="1" applyFill="1" applyBorder="1" applyAlignment="1" applyProtection="1">
      <alignment vertical="center"/>
    </xf>
    <xf numFmtId="167" fontId="53" fillId="0" borderId="0" xfId="12" applyNumberFormat="1" applyFont="1" applyFill="1" applyBorder="1" applyAlignment="1" applyProtection="1">
      <alignment horizontal="right"/>
    </xf>
    <xf numFmtId="167" fontId="66" fillId="0" borderId="4" xfId="3" applyNumberFormat="1" applyFont="1" applyFill="1" applyBorder="1" applyAlignment="1" applyProtection="1">
      <alignment horizontal="right"/>
    </xf>
    <xf numFmtId="167" fontId="66" fillId="0" borderId="0" xfId="12" applyNumberFormat="1" applyFont="1" applyFill="1" applyBorder="1" applyAlignment="1" applyProtection="1">
      <alignment vertical="center"/>
    </xf>
    <xf numFmtId="167" fontId="53" fillId="0" borderId="0" xfId="12" applyNumberFormat="1" applyFont="1" applyFill="1" applyBorder="1" applyAlignment="1" applyProtection="1">
      <alignment vertical="center"/>
    </xf>
    <xf numFmtId="167" fontId="66" fillId="0" borderId="0" xfId="12" applyNumberFormat="1" applyFont="1" applyFill="1" applyBorder="1" applyAlignment="1" applyProtection="1">
      <alignment horizontal="right"/>
    </xf>
    <xf numFmtId="167" fontId="66" fillId="0" borderId="1" xfId="12" applyNumberFormat="1" applyFont="1" applyFill="1" applyBorder="1" applyAlignment="1" applyProtection="1">
      <alignment vertical="center"/>
    </xf>
    <xf numFmtId="167" fontId="66" fillId="0" borderId="1" xfId="12" applyNumberFormat="1" applyFont="1" applyFill="1" applyBorder="1" applyAlignment="1" applyProtection="1">
      <alignment horizontal="right"/>
    </xf>
    <xf numFmtId="167" fontId="66" fillId="0" borderId="1" xfId="11" applyNumberFormat="1" applyFont="1" applyFill="1" applyBorder="1" applyAlignment="1" applyProtection="1">
      <alignment horizontal="right"/>
    </xf>
    <xf numFmtId="167" fontId="53" fillId="0" borderId="0" xfId="3" applyNumberFormat="1" applyFont="1" applyFill="1" applyBorder="1" applyAlignment="1" applyProtection="1">
      <alignment vertical="center"/>
    </xf>
    <xf numFmtId="0" fontId="53" fillId="0" borderId="0" xfId="3" applyNumberFormat="1" applyFont="1" applyFill="1" applyBorder="1" applyAlignment="1" applyProtection="1">
      <alignment vertical="center"/>
    </xf>
    <xf numFmtId="0" fontId="71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right"/>
    </xf>
    <xf numFmtId="165" fontId="53" fillId="0" borderId="0" xfId="0" applyNumberFormat="1" applyFont="1" applyFill="1" applyBorder="1" applyAlignment="1">
      <alignment horizontal="right"/>
    </xf>
    <xf numFmtId="167" fontId="53" fillId="0" borderId="0" xfId="0" applyNumberFormat="1" applyFont="1" applyFill="1" applyBorder="1" applyAlignment="1">
      <alignment horizontal="right"/>
    </xf>
    <xf numFmtId="167" fontId="53" fillId="0" borderId="0" xfId="0" applyNumberFormat="1" applyFont="1" applyFill="1" applyBorder="1"/>
    <xf numFmtId="0" fontId="53" fillId="0" borderId="0" xfId="0" applyFont="1" applyFill="1" applyBorder="1" applyAlignment="1">
      <alignment horizontal="center"/>
    </xf>
    <xf numFmtId="0" fontId="71" fillId="0" borderId="0" xfId="1" applyFont="1" applyFill="1" applyBorder="1" applyAlignment="1">
      <alignment vertical="center"/>
    </xf>
    <xf numFmtId="0" fontId="53" fillId="0" borderId="0" xfId="3" applyNumberFormat="1" applyFont="1" applyFill="1" applyBorder="1" applyAlignment="1" applyProtection="1">
      <alignment horizontal="right"/>
    </xf>
    <xf numFmtId="0" fontId="70" fillId="0" borderId="0" xfId="1" applyFont="1" applyFill="1" applyBorder="1" applyAlignment="1">
      <alignment horizontal="right" vertical="center"/>
    </xf>
    <xf numFmtId="0" fontId="71" fillId="0" borderId="0" xfId="1" quotePrefix="1" applyFont="1" applyFill="1" applyBorder="1" applyAlignment="1">
      <alignment horizontal="left"/>
    </xf>
    <xf numFmtId="0" fontId="71" fillId="0" borderId="0" xfId="3" quotePrefix="1" applyNumberFormat="1" applyFont="1" applyFill="1" applyBorder="1" applyAlignment="1" applyProtection="1">
      <alignment horizontal="right" vertical="top"/>
    </xf>
    <xf numFmtId="0" fontId="71" fillId="0" borderId="0" xfId="3" applyNumberFormat="1" applyFont="1" applyFill="1" applyBorder="1" applyAlignment="1" applyProtection="1">
      <alignment vertical="top"/>
    </xf>
    <xf numFmtId="0" fontId="57" fillId="0" borderId="0" xfId="0" applyFont="1" applyFill="1" applyBorder="1" applyAlignment="1">
      <alignment horizontal="center" vertical="top"/>
    </xf>
    <xf numFmtId="0" fontId="57" fillId="0" borderId="0" xfId="3" applyNumberFormat="1" applyFont="1" applyFill="1" applyBorder="1" applyAlignment="1" applyProtection="1">
      <alignment horizontal="center" vertical="top" wrapText="1"/>
    </xf>
    <xf numFmtId="0" fontId="25" fillId="0" borderId="0" xfId="3" applyNumberFormat="1" applyFont="1" applyFill="1" applyBorder="1" applyAlignment="1" applyProtection="1">
      <alignment vertical="top"/>
    </xf>
    <xf numFmtId="167" fontId="25" fillId="0" borderId="0" xfId="3" applyNumberFormat="1" applyFont="1" applyFill="1" applyBorder="1" applyAlignment="1" applyProtection="1">
      <alignment vertical="top"/>
    </xf>
    <xf numFmtId="0" fontId="25" fillId="0" borderId="0" xfId="3" applyNumberFormat="1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>
      <alignment horizontal="center" vertical="top"/>
    </xf>
    <xf numFmtId="167" fontId="25" fillId="0" borderId="0" xfId="3" applyNumberFormat="1" applyFont="1" applyFill="1" applyBorder="1" applyAlignment="1" applyProtection="1">
      <alignment vertical="top"/>
      <protection locked="0"/>
    </xf>
    <xf numFmtId="0" fontId="57" fillId="0" borderId="0" xfId="3" applyNumberFormat="1" applyFont="1" applyFill="1" applyBorder="1" applyAlignment="1" applyProtection="1">
      <alignment horizontal="right" wrapText="1"/>
    </xf>
    <xf numFmtId="167" fontId="35" fillId="0" borderId="2" xfId="11" applyNumberFormat="1" applyFont="1" applyFill="1" applyBorder="1" applyAlignment="1">
      <alignment vertical="center"/>
    </xf>
    <xf numFmtId="167" fontId="19" fillId="0" borderId="0" xfId="3" applyNumberFormat="1" applyFont="1" applyFill="1" applyBorder="1" applyAlignment="1" applyProtection="1">
      <alignment vertical="center"/>
    </xf>
    <xf numFmtId="0" fontId="57" fillId="0" borderId="0" xfId="3" applyNumberFormat="1" applyFont="1" applyFill="1" applyBorder="1" applyAlignment="1" applyProtection="1">
      <alignment horizontal="right" vertical="top" wrapText="1"/>
    </xf>
    <xf numFmtId="0" fontId="25" fillId="0" borderId="0" xfId="0" applyFont="1" applyFill="1" applyBorder="1" applyAlignment="1">
      <alignment horizontal="right" vertical="top"/>
    </xf>
    <xf numFmtId="0" fontId="73" fillId="0" borderId="0" xfId="0" applyFont="1" applyFill="1" applyBorder="1" applyAlignment="1"/>
    <xf numFmtId="0" fontId="23" fillId="0" borderId="0" xfId="0" applyFont="1" applyFill="1" applyBorder="1" applyAlignment="1">
      <alignment horizontal="left" vertical="center" wrapText="1"/>
    </xf>
    <xf numFmtId="167" fontId="53" fillId="0" borderId="1" xfId="12" applyNumberFormat="1" applyFont="1" applyFill="1" applyBorder="1" applyAlignment="1" applyProtection="1">
      <alignment vertical="center"/>
    </xf>
    <xf numFmtId="167" fontId="0" fillId="0" borderId="0" xfId="0" applyNumberFormat="1" applyFill="1"/>
    <xf numFmtId="167" fontId="53" fillId="0" borderId="1" xfId="12" applyNumberFormat="1" applyFont="1" applyFill="1" applyBorder="1" applyAlignment="1" applyProtection="1">
      <alignment horizontal="right"/>
    </xf>
    <xf numFmtId="167" fontId="53" fillId="0" borderId="5" xfId="12" applyNumberFormat="1" applyFont="1" applyFill="1" applyBorder="1" applyAlignment="1" applyProtection="1">
      <alignment vertical="center"/>
    </xf>
    <xf numFmtId="167" fontId="66" fillId="0" borderId="5" xfId="12" applyNumberFormat="1" applyFont="1" applyFill="1" applyBorder="1" applyAlignment="1" applyProtection="1">
      <alignment vertical="center"/>
    </xf>
    <xf numFmtId="0" fontId="26" fillId="0" borderId="0" xfId="0" applyFont="1" applyFill="1" applyBorder="1" applyAlignment="1">
      <alignment horizontal="left" vertical="center"/>
    </xf>
    <xf numFmtId="167" fontId="58" fillId="0" borderId="0" xfId="11" applyNumberFormat="1" applyFont="1" applyFill="1" applyBorder="1" applyAlignment="1">
      <alignment horizontal="right"/>
    </xf>
    <xf numFmtId="165" fontId="24" fillId="0" borderId="2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top"/>
    </xf>
    <xf numFmtId="165" fontId="15" fillId="0" borderId="0" xfId="0" applyNumberFormat="1" applyFont="1" applyFill="1" applyBorder="1" applyAlignment="1">
      <alignment horizontal="right" vertical="top" wrapText="1"/>
    </xf>
    <xf numFmtId="164" fontId="20" fillId="0" borderId="0" xfId="0" applyNumberFormat="1" applyFont="1" applyFill="1" applyBorder="1"/>
    <xf numFmtId="169" fontId="20" fillId="0" borderId="0" xfId="0" applyNumberFormat="1" applyFont="1" applyFill="1" applyBorder="1"/>
    <xf numFmtId="167" fontId="53" fillId="0" borderId="0" xfId="12" applyNumberFormat="1" applyFont="1" applyFill="1" applyBorder="1" applyAlignment="1" applyProtection="1">
      <alignment horizontal="center"/>
    </xf>
    <xf numFmtId="0" fontId="74" fillId="0" borderId="0" xfId="0" applyFont="1" applyFill="1" applyBorder="1"/>
    <xf numFmtId="0" fontId="90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91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right"/>
    </xf>
    <xf numFmtId="167" fontId="58" fillId="0" borderId="0" xfId="12" applyNumberFormat="1" applyFont="1" applyFill="1" applyBorder="1" applyAlignment="1">
      <alignment horizontal="right"/>
    </xf>
    <xf numFmtId="167" fontId="53" fillId="0" borderId="0" xfId="3" applyNumberFormat="1" applyFont="1" applyFill="1" applyBorder="1" applyAlignment="1" applyProtection="1">
      <alignment horizontal="right"/>
    </xf>
    <xf numFmtId="167" fontId="66" fillId="0" borderId="0" xfId="3" applyNumberFormat="1" applyFont="1" applyFill="1" applyBorder="1" applyAlignment="1" applyProtection="1">
      <alignment horizontal="right"/>
    </xf>
    <xf numFmtId="167" fontId="66" fillId="0" borderId="0" xfId="3" applyNumberFormat="1" applyFont="1" applyFill="1" applyBorder="1" applyAlignment="1" applyProtection="1">
      <alignment vertical="center"/>
    </xf>
    <xf numFmtId="0" fontId="66" fillId="0" borderId="0" xfId="3" applyNumberFormat="1" applyFont="1" applyFill="1" applyBorder="1" applyAlignment="1" applyProtection="1">
      <alignment vertical="center"/>
    </xf>
    <xf numFmtId="167" fontId="66" fillId="0" borderId="4" xfId="3" applyNumberFormat="1" applyFont="1" applyFill="1" applyBorder="1" applyAlignment="1" applyProtection="1">
      <alignment horizontal="right"/>
    </xf>
    <xf numFmtId="167" fontId="53" fillId="0" borderId="0" xfId="17" applyNumberFormat="1" applyFont="1" applyFill="1" applyBorder="1" applyAlignment="1" applyProtection="1">
      <alignment horizontal="right"/>
    </xf>
    <xf numFmtId="167" fontId="66" fillId="0" borderId="0" xfId="17" applyNumberFormat="1" applyFont="1" applyFill="1" applyBorder="1" applyAlignment="1" applyProtection="1">
      <alignment vertical="center"/>
    </xf>
    <xf numFmtId="167" fontId="66" fillId="0" borderId="0" xfId="17" applyNumberFormat="1" applyFont="1" applyFill="1" applyBorder="1" applyAlignment="1" applyProtection="1">
      <alignment horizontal="right"/>
    </xf>
    <xf numFmtId="0" fontId="20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167" fontId="53" fillId="0" borderId="0" xfId="17" applyNumberFormat="1" applyFont="1" applyFill="1" applyBorder="1" applyAlignment="1" applyProtection="1">
      <alignment horizontal="right"/>
    </xf>
    <xf numFmtId="167" fontId="66" fillId="0" borderId="4" xfId="3" applyNumberFormat="1" applyFont="1" applyFill="1" applyBorder="1" applyAlignment="1" applyProtection="1">
      <alignment horizontal="right"/>
    </xf>
    <xf numFmtId="167" fontId="66" fillId="0" borderId="0" xfId="17" applyNumberFormat="1" applyFont="1" applyFill="1" applyBorder="1" applyAlignment="1" applyProtection="1">
      <alignment vertical="center"/>
    </xf>
    <xf numFmtId="167" fontId="53" fillId="0" borderId="0" xfId="17" applyNumberFormat="1" applyFont="1" applyFill="1" applyBorder="1" applyAlignment="1" applyProtection="1">
      <alignment vertical="center"/>
    </xf>
    <xf numFmtId="167" fontId="66" fillId="0" borderId="0" xfId="17" applyNumberFormat="1" applyFont="1" applyFill="1" applyBorder="1" applyAlignment="1" applyProtection="1">
      <alignment horizontal="right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vertical="top" wrapText="1"/>
    </xf>
    <xf numFmtId="0" fontId="26" fillId="0" borderId="0" xfId="6" applyFont="1" applyAlignment="1">
      <alignment horizontal="left" vertical="center"/>
    </xf>
    <xf numFmtId="0" fontId="15" fillId="0" borderId="0" xfId="6" applyFont="1" applyAlignment="1">
      <alignment horizontal="center" vertical="center"/>
    </xf>
    <xf numFmtId="0" fontId="57" fillId="0" borderId="0" xfId="6" applyFont="1" applyAlignment="1">
      <alignment horizontal="center" vertical="center"/>
    </xf>
    <xf numFmtId="0" fontId="0" fillId="0" borderId="0" xfId="0" applyFill="1" applyBorder="1"/>
    <xf numFmtId="165" fontId="0" fillId="0" borderId="0" xfId="0" applyNumberFormat="1" applyFill="1" applyBorder="1"/>
    <xf numFmtId="0" fontId="89" fillId="0" borderId="0" xfId="0" applyFont="1" applyFill="1" applyBorder="1"/>
    <xf numFmtId="0" fontId="87" fillId="0" borderId="0" xfId="3" applyNumberFormat="1" applyFont="1" applyFill="1" applyBorder="1" applyAlignment="1" applyProtection="1">
      <alignment vertical="top"/>
    </xf>
    <xf numFmtId="0" fontId="74" fillId="0" borderId="0" xfId="0" applyFont="1" applyAlignment="1">
      <alignment horizontal="left" vertical="top" indent="1"/>
    </xf>
    <xf numFmtId="0" fontId="53" fillId="0" borderId="0" xfId="3" applyFont="1" applyAlignment="1">
      <alignment horizontal="center" vertical="center"/>
    </xf>
    <xf numFmtId="167" fontId="53" fillId="0" borderId="5" xfId="11" applyNumberFormat="1" applyFont="1" applyFill="1" applyBorder="1" applyAlignment="1" applyProtection="1">
      <alignment horizontal="right"/>
    </xf>
    <xf numFmtId="167" fontId="53" fillId="0" borderId="5" xfId="12" applyNumberFormat="1" applyFont="1" applyFill="1" applyBorder="1" applyAlignment="1" applyProtection="1">
      <alignment horizontal="right"/>
    </xf>
    <xf numFmtId="167" fontId="53" fillId="0" borderId="5" xfId="11" applyNumberFormat="1" applyFont="1" applyFill="1" applyBorder="1" applyAlignment="1" applyProtection="1">
      <alignment vertical="center"/>
    </xf>
    <xf numFmtId="167" fontId="53" fillId="0" borderId="0" xfId="11" applyNumberFormat="1" applyFont="1" applyFill="1" applyBorder="1" applyAlignment="1" applyProtection="1">
      <alignment vertical="center"/>
    </xf>
    <xf numFmtId="2" fontId="15" fillId="0" borderId="0" xfId="0" applyNumberFormat="1" applyFont="1" applyFill="1" applyBorder="1" applyAlignment="1">
      <alignment horizontal="center"/>
    </xf>
    <xf numFmtId="168" fontId="24" fillId="0" borderId="0" xfId="6" applyNumberFormat="1" applyFont="1" applyFill="1" applyAlignment="1">
      <alignment horizontal="right" vertical="center" wrapText="1"/>
    </xf>
    <xf numFmtId="0" fontId="15" fillId="0" borderId="0" xfId="6" applyFont="1" applyFill="1" applyAlignment="1">
      <alignment horizontal="center" vertical="center"/>
    </xf>
    <xf numFmtId="0" fontId="27" fillId="0" borderId="0" xfId="2" applyFont="1" applyAlignment="1">
      <alignment vertical="top" wrapText="1"/>
    </xf>
    <xf numFmtId="0" fontId="8" fillId="0" borderId="0" xfId="0" applyFont="1" applyAlignment="1">
      <alignment horizontal="right"/>
    </xf>
    <xf numFmtId="0" fontId="57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6" fillId="0" borderId="0" xfId="6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right" vertical="center" wrapText="1"/>
    </xf>
    <xf numFmtId="0" fontId="20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22" fillId="0" borderId="0" xfId="1" applyFont="1" applyAlignment="1">
      <alignment horizontal="left"/>
    </xf>
    <xf numFmtId="0" fontId="22" fillId="0" borderId="0" xfId="1" applyFont="1" applyAlignment="1">
      <alignment horizontal="right"/>
    </xf>
    <xf numFmtId="0" fontId="35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26" fillId="0" borderId="0" xfId="1" applyFont="1" applyAlignment="1">
      <alignment vertical="center"/>
    </xf>
    <xf numFmtId="0" fontId="26" fillId="0" borderId="0" xfId="1" applyFont="1" applyAlignment="1">
      <alignment vertical="center" wrapText="1"/>
    </xf>
    <xf numFmtId="0" fontId="35" fillId="0" borderId="0" xfId="6" applyFont="1" applyAlignment="1">
      <alignment horizontal="left" vertical="center" wrapText="1"/>
    </xf>
    <xf numFmtId="0" fontId="38" fillId="0" borderId="0" xfId="0" applyFont="1" applyAlignment="1">
      <alignment horizontal="left"/>
    </xf>
    <xf numFmtId="0" fontId="36" fillId="0" borderId="0" xfId="0" applyFont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0" fontId="28" fillId="0" borderId="0" xfId="1" applyFont="1" applyAlignment="1">
      <alignment horizontal="left" vertical="center"/>
    </xf>
    <xf numFmtId="0" fontId="20" fillId="0" borderId="0" xfId="1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68" fillId="0" borderId="0" xfId="2" applyFont="1" applyAlignment="1">
      <alignment vertical="top" wrapText="1"/>
    </xf>
    <xf numFmtId="0" fontId="28" fillId="0" borderId="0" xfId="2" applyFont="1" applyAlignment="1">
      <alignment vertical="top" wrapText="1"/>
    </xf>
    <xf numFmtId="0" fontId="68" fillId="0" borderId="0" xfId="2" applyFont="1" applyAlignment="1">
      <alignment vertical="top"/>
    </xf>
    <xf numFmtId="0" fontId="28" fillId="0" borderId="0" xfId="2" applyFont="1" applyAlignment="1">
      <alignment vertical="top"/>
    </xf>
    <xf numFmtId="0" fontId="26" fillId="0" borderId="0" xfId="2" applyFont="1" applyAlignment="1">
      <alignment vertical="top" wrapText="1"/>
    </xf>
    <xf numFmtId="0" fontId="26" fillId="0" borderId="0" xfId="2" applyFont="1" applyAlignment="1">
      <alignment vertical="top"/>
    </xf>
    <xf numFmtId="0" fontId="26" fillId="0" borderId="0" xfId="2" applyFont="1"/>
    <xf numFmtId="0" fontId="23" fillId="0" borderId="0" xfId="1343" applyFont="1" applyAlignment="1">
      <alignment vertical="top" wrapText="1"/>
    </xf>
    <xf numFmtId="0" fontId="24" fillId="0" borderId="0" xfId="2" applyFont="1" applyAlignment="1">
      <alignment horizontal="left" wrapText="1"/>
    </xf>
    <xf numFmtId="3" fontId="20" fillId="0" borderId="0" xfId="2" applyNumberFormat="1" applyFont="1"/>
    <xf numFmtId="3" fontId="19" fillId="0" borderId="0" xfId="2" applyNumberFormat="1" applyFont="1"/>
    <xf numFmtId="0" fontId="51" fillId="0" borderId="0" xfId="1" applyFont="1" applyAlignment="1">
      <alignment vertical="center"/>
    </xf>
    <xf numFmtId="0" fontId="51" fillId="0" borderId="0" xfId="1" applyFont="1" applyAlignment="1">
      <alignment horizontal="right" vertical="center"/>
    </xf>
    <xf numFmtId="0" fontId="54" fillId="0" borderId="0" xfId="1" applyFont="1" applyAlignment="1">
      <alignment horizontal="right" vertical="center"/>
    </xf>
    <xf numFmtId="0" fontId="51" fillId="0" borderId="0" xfId="0" applyFont="1"/>
    <xf numFmtId="0" fontId="52" fillId="0" borderId="0" xfId="0" applyFont="1" applyAlignment="1">
      <alignment horizontal="right"/>
    </xf>
    <xf numFmtId="0" fontId="51" fillId="0" borderId="0" xfId="1" applyFont="1" applyAlignment="1">
      <alignment horizontal="left"/>
    </xf>
    <xf numFmtId="0" fontId="72" fillId="0" borderId="0" xfId="3" applyFont="1" applyAlignment="1">
      <alignment vertical="center" wrapText="1"/>
    </xf>
    <xf numFmtId="0" fontId="75" fillId="0" borderId="0" xfId="3" applyFont="1" applyAlignment="1">
      <alignment vertical="center" wrapText="1"/>
    </xf>
    <xf numFmtId="0" fontId="13" fillId="0" borderId="0" xfId="14" applyFont="1" applyAlignment="1">
      <alignment vertical="top"/>
    </xf>
    <xf numFmtId="0" fontId="73" fillId="0" borderId="0" xfId="0" applyFont="1" applyAlignment="1">
      <alignment vertical="top"/>
    </xf>
    <xf numFmtId="0" fontId="74" fillId="0" borderId="0" xfId="0" applyFont="1" applyAlignment="1">
      <alignment vertical="top"/>
    </xf>
    <xf numFmtId="0" fontId="13" fillId="0" borderId="0" xfId="3" applyFont="1" applyAlignment="1">
      <alignment vertical="center" wrapText="1"/>
    </xf>
    <xf numFmtId="0" fontId="87" fillId="0" borderId="0" xfId="14" applyFont="1" applyAlignment="1">
      <alignment vertical="top"/>
    </xf>
    <xf numFmtId="0" fontId="73" fillId="0" borderId="0" xfId="0" applyFont="1" applyAlignment="1">
      <alignment vertical="top" wrapText="1"/>
    </xf>
    <xf numFmtId="0" fontId="72" fillId="0" borderId="0" xfId="0" applyFont="1" applyAlignment="1">
      <alignment vertical="top" wrapText="1"/>
    </xf>
    <xf numFmtId="0" fontId="74" fillId="0" borderId="0" xfId="0" applyFont="1" applyAlignment="1">
      <alignment horizontal="left" vertical="top" wrapText="1" indent="1"/>
    </xf>
    <xf numFmtId="0" fontId="73" fillId="0" borderId="0" xfId="3" applyFont="1" applyAlignment="1">
      <alignment vertical="center" wrapText="1"/>
    </xf>
    <xf numFmtId="0" fontId="76" fillId="0" borderId="0" xfId="0" applyFont="1" applyAlignment="1">
      <alignment horizontal="left" vertical="center" wrapText="1"/>
    </xf>
    <xf numFmtId="0" fontId="76" fillId="0" borderId="0" xfId="0" applyFont="1" applyAlignment="1">
      <alignment horizontal="right" vertical="center" wrapText="1"/>
    </xf>
    <xf numFmtId="0" fontId="75" fillId="0" borderId="0" xfId="0" applyFont="1"/>
    <xf numFmtId="0" fontId="75" fillId="0" borderId="0" xfId="0" applyFont="1" applyAlignment="1">
      <alignment horizontal="right"/>
    </xf>
    <xf numFmtId="0" fontId="74" fillId="0" borderId="0" xfId="0" applyFont="1" applyAlignment="1">
      <alignment horizontal="right"/>
    </xf>
    <xf numFmtId="0" fontId="75" fillId="0" borderId="0" xfId="1" applyFont="1" applyAlignment="1">
      <alignment horizontal="left"/>
    </xf>
    <xf numFmtId="0" fontId="75" fillId="0" borderId="0" xfId="1" applyFont="1" applyAlignment="1">
      <alignment horizontal="right"/>
    </xf>
    <xf numFmtId="0" fontId="33" fillId="0" borderId="0" xfId="0" applyFont="1" applyFill="1" applyBorder="1" applyAlignment="1">
      <alignment horizontal="left" vertical="center" wrapText="1"/>
    </xf>
    <xf numFmtId="0" fontId="134" fillId="0" borderId="1" xfId="0" applyFont="1" applyBorder="1" applyAlignment="1">
      <alignment horizontal="left" vertical="center"/>
    </xf>
    <xf numFmtId="0" fontId="135" fillId="0" borderId="1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top"/>
    </xf>
    <xf numFmtId="165" fontId="8" fillId="0" borderId="0" xfId="0" applyNumberFormat="1" applyFont="1" applyFill="1" applyBorder="1" applyAlignment="1">
      <alignment horizontal="right" vertical="top" wrapText="1"/>
    </xf>
    <xf numFmtId="165" fontId="15" fillId="0" borderId="0" xfId="0" applyNumberFormat="1" applyFont="1" applyFill="1" applyBorder="1" applyAlignment="1">
      <alignment horizontal="right" vertical="top" wrapText="1"/>
    </xf>
    <xf numFmtId="0" fontId="88" fillId="0" borderId="0" xfId="0" applyFont="1" applyFill="1" applyAlignment="1">
      <alignment horizontal="left" wrapText="1"/>
    </xf>
    <xf numFmtId="0" fontId="57" fillId="0" borderId="0" xfId="3" applyNumberFormat="1" applyFont="1" applyFill="1" applyBorder="1" applyAlignment="1" applyProtection="1">
      <alignment horizontal="right" vertical="top" wrapText="1"/>
    </xf>
    <xf numFmtId="0" fontId="25" fillId="0" borderId="0" xfId="0" applyFont="1" applyFill="1" applyBorder="1" applyAlignment="1">
      <alignment horizontal="right" vertical="top"/>
    </xf>
    <xf numFmtId="0" fontId="24" fillId="0" borderId="0" xfId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66" fillId="0" borderId="0" xfId="6" applyFont="1" applyFill="1" applyBorder="1" applyAlignment="1">
      <alignment horizontal="center" vertical="center"/>
    </xf>
    <xf numFmtId="0" fontId="73" fillId="0" borderId="0" xfId="3" applyNumberFormat="1" applyFont="1" applyFill="1" applyBorder="1" applyAlignment="1" applyProtection="1"/>
    <xf numFmtId="0" fontId="73" fillId="0" borderId="0" xfId="0" applyFont="1" applyFill="1" applyBorder="1" applyAlignment="1"/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</cellXfs>
  <cellStyles count="2273">
    <cellStyle name="20% - Accent1" xfId="69" builtinId="30" customBuiltin="1"/>
    <cellStyle name="20% - Accent1 2" xfId="404" xr:uid="{00000000-0005-0000-0000-000001000000}"/>
    <cellStyle name="20% - Accent1 2 2" xfId="493" xr:uid="{00000000-0005-0000-0000-000002000000}"/>
    <cellStyle name="20% - Accent1 2 2 2" xfId="657" xr:uid="{00000000-0005-0000-0000-000003000000}"/>
    <cellStyle name="20% - Accent1 2 2 2 2" xfId="1225" xr:uid="{00000000-0005-0000-0000-000004000000}"/>
    <cellStyle name="20% - Accent1 2 2 2 2 2" xfId="2166" xr:uid="{A43E0727-ACFE-48D9-ACDE-87B093EE8DE0}"/>
    <cellStyle name="20% - Accent1 2 2 2 3" xfId="1714" xr:uid="{2C72C802-F6F7-46B4-9CD7-074C255ACFE2}"/>
    <cellStyle name="20% - Accent1 2 2 3" xfId="1062" xr:uid="{00000000-0005-0000-0000-000005000000}"/>
    <cellStyle name="20% - Accent1 2 2 3 2" xfId="2003" xr:uid="{BD19C600-CB5B-4836-BA79-592E128E2DDE}"/>
    <cellStyle name="20% - Accent1 2 2 4" xfId="1551" xr:uid="{8F720420-51E1-4400-BBC8-0832A1F2EF92}"/>
    <cellStyle name="20% - Accent1 2 3" xfId="570" xr:uid="{00000000-0005-0000-0000-000006000000}"/>
    <cellStyle name="20% - Accent1 2 3 2" xfId="1138" xr:uid="{00000000-0005-0000-0000-000007000000}"/>
    <cellStyle name="20% - Accent1 2 3 2 2" xfId="2079" xr:uid="{F6402E75-150F-46AC-AACA-F0FD3CE52533}"/>
    <cellStyle name="20% - Accent1 2 3 3" xfId="1627" xr:uid="{6AD58F01-1FDC-470C-9097-CB630059D7E0}"/>
    <cellStyle name="20% - Accent1 2 4" xfId="808" xr:uid="{00000000-0005-0000-0000-000008000000}"/>
    <cellStyle name="20% - Accent1 2 5" xfId="975" xr:uid="{00000000-0005-0000-0000-000009000000}"/>
    <cellStyle name="20% - Accent1 2 5 2" xfId="1916" xr:uid="{3AAD3A21-0967-47B4-AEEF-9A901F1B241A}"/>
    <cellStyle name="20% - Accent1 2 6" xfId="1464" xr:uid="{81786075-B699-4890-AFC0-36FDFE017341}"/>
    <cellStyle name="20% - Accent1 3" xfId="439" xr:uid="{00000000-0005-0000-0000-00000A000000}"/>
    <cellStyle name="20% - Accent1 3 2" xfId="604" xr:uid="{00000000-0005-0000-0000-00000B000000}"/>
    <cellStyle name="20% - Accent1 3 2 2" xfId="1172" xr:uid="{00000000-0005-0000-0000-00000C000000}"/>
    <cellStyle name="20% - Accent1 3 2 2 2" xfId="2113" xr:uid="{5A977C47-07D3-4265-B794-0A4848E1836E}"/>
    <cellStyle name="20% - Accent1 3 2 3" xfId="1661" xr:uid="{4B32FD80-1BBD-4915-8408-18FC01379FB1}"/>
    <cellStyle name="20% - Accent1 3 3" xfId="1009" xr:uid="{00000000-0005-0000-0000-00000D000000}"/>
    <cellStyle name="20% - Accent1 3 3 2" xfId="1950" xr:uid="{B3F30998-05AE-4222-BF0C-CF5EEB577CDB}"/>
    <cellStyle name="20% - Accent1 3 4" xfId="1498" xr:uid="{C860438F-6686-4567-801A-5F2C3C5541CA}"/>
    <cellStyle name="20% - Accent1 4" xfId="528" xr:uid="{00000000-0005-0000-0000-00000E000000}"/>
    <cellStyle name="20% - Accent1 4 2" xfId="1096" xr:uid="{00000000-0005-0000-0000-00000F000000}"/>
    <cellStyle name="20% - Accent1 4 2 2" xfId="2037" xr:uid="{41075CB7-BABC-4E79-9E36-1D552A894EF7}"/>
    <cellStyle name="20% - Accent1 4 3" xfId="1585" xr:uid="{FD5CF441-B435-4895-9D87-23E96962C36D}"/>
    <cellStyle name="20% - Accent1 5" xfId="714" xr:uid="{00000000-0005-0000-0000-000010000000}"/>
    <cellStyle name="20% - Accent1 5 2" xfId="1271" xr:uid="{00000000-0005-0000-0000-000011000000}"/>
    <cellStyle name="20% - Accent1 5 2 2" xfId="2204" xr:uid="{38E42C49-5C86-4D21-B23E-1C0422C3022A}"/>
    <cellStyle name="20% - Accent1 5 3" xfId="1754" xr:uid="{7BCF9B2D-0D40-4C9B-ADD1-F87612D5E029}"/>
    <cellStyle name="20% - Accent1 6" xfId="341" xr:uid="{00000000-0005-0000-0000-000012000000}"/>
    <cellStyle name="20% - Accent1 6 2" xfId="930" xr:uid="{00000000-0005-0000-0000-000013000000}"/>
    <cellStyle name="20% - Accent1 6 2 2" xfId="1872" xr:uid="{373BF4B5-8B69-4F48-98DA-5CDDA7180B24}"/>
    <cellStyle name="20% - Accent1 6 3" xfId="1419" xr:uid="{B056B714-46F1-409C-BC4C-885276633024}"/>
    <cellStyle name="20% - Accent1 7" xfId="909" xr:uid="{00000000-0005-0000-0000-000014000000}"/>
    <cellStyle name="20% - Accent1 7 2" xfId="1851" xr:uid="{A48C6224-99D6-4A92-AB64-466055E0C78A}"/>
    <cellStyle name="20% - Accent1 8" xfId="1350" xr:uid="{E14CF626-CA3D-4187-9D5D-AB4833E8235E}"/>
    <cellStyle name="20% - Accent2" xfId="72" builtinId="34" customBuiltin="1"/>
    <cellStyle name="20% - Accent2 2" xfId="406" xr:uid="{00000000-0005-0000-0000-000016000000}"/>
    <cellStyle name="20% - Accent2 2 2" xfId="495" xr:uid="{00000000-0005-0000-0000-000017000000}"/>
    <cellStyle name="20% - Accent2 2 2 2" xfId="659" xr:uid="{00000000-0005-0000-0000-000018000000}"/>
    <cellStyle name="20% - Accent2 2 2 2 2" xfId="1227" xr:uid="{00000000-0005-0000-0000-000019000000}"/>
    <cellStyle name="20% - Accent2 2 2 2 2 2" xfId="2168" xr:uid="{E36B5000-86AB-45F4-8DFD-460CB50502E5}"/>
    <cellStyle name="20% - Accent2 2 2 2 3" xfId="1716" xr:uid="{2FDA5244-0A72-4AFF-8533-B8BEE8F1D9E8}"/>
    <cellStyle name="20% - Accent2 2 2 3" xfId="1064" xr:uid="{00000000-0005-0000-0000-00001A000000}"/>
    <cellStyle name="20% - Accent2 2 2 3 2" xfId="2005" xr:uid="{D53EC6FD-6EEA-463D-BB31-4505F6D74FD4}"/>
    <cellStyle name="20% - Accent2 2 2 4" xfId="1553" xr:uid="{91FC77D4-36D1-42A7-AC95-004D35A0DEC5}"/>
    <cellStyle name="20% - Accent2 2 3" xfId="572" xr:uid="{00000000-0005-0000-0000-00001B000000}"/>
    <cellStyle name="20% - Accent2 2 3 2" xfId="1140" xr:uid="{00000000-0005-0000-0000-00001C000000}"/>
    <cellStyle name="20% - Accent2 2 3 2 2" xfId="2081" xr:uid="{CD942FA9-9F1B-49AA-B8E0-AFE53FC8E166}"/>
    <cellStyle name="20% - Accent2 2 3 3" xfId="1629" xr:uid="{9AA84528-FAC3-45D6-ABCB-A7BCF35AF7EE}"/>
    <cellStyle name="20% - Accent2 2 4" xfId="812" xr:uid="{00000000-0005-0000-0000-00001D000000}"/>
    <cellStyle name="20% - Accent2 2 5" xfId="977" xr:uid="{00000000-0005-0000-0000-00001E000000}"/>
    <cellStyle name="20% - Accent2 2 5 2" xfId="1918" xr:uid="{DDB9870D-46FF-4229-BFF4-BCD5A23F7FD4}"/>
    <cellStyle name="20% - Accent2 2 6" xfId="1466" xr:uid="{89ADAFDD-0472-4350-B18B-E5A766A32CD9}"/>
    <cellStyle name="20% - Accent2 3" xfId="441" xr:uid="{00000000-0005-0000-0000-00001F000000}"/>
    <cellStyle name="20% - Accent2 3 2" xfId="606" xr:uid="{00000000-0005-0000-0000-000020000000}"/>
    <cellStyle name="20% - Accent2 3 2 2" xfId="1174" xr:uid="{00000000-0005-0000-0000-000021000000}"/>
    <cellStyle name="20% - Accent2 3 2 2 2" xfId="2115" xr:uid="{E552BCC9-514F-45F8-8413-000576CC7C55}"/>
    <cellStyle name="20% - Accent2 3 2 3" xfId="1663" xr:uid="{5B0D8AFA-B9F9-4C3C-8D78-35B6E8B8666C}"/>
    <cellStyle name="20% - Accent2 3 3" xfId="1011" xr:uid="{00000000-0005-0000-0000-000022000000}"/>
    <cellStyle name="20% - Accent2 3 3 2" xfId="1952" xr:uid="{70D3316B-6DA2-4728-97E7-63F6DD360C31}"/>
    <cellStyle name="20% - Accent2 3 4" xfId="1500" xr:uid="{3661762C-5DF9-46DF-8C40-31DA089B44B9}"/>
    <cellStyle name="20% - Accent2 4" xfId="530" xr:uid="{00000000-0005-0000-0000-000023000000}"/>
    <cellStyle name="20% - Accent2 4 2" xfId="1098" xr:uid="{00000000-0005-0000-0000-000024000000}"/>
    <cellStyle name="20% - Accent2 4 2 2" xfId="2039" xr:uid="{70927C7E-6CAC-404B-92E7-2DA0CDC6DA36}"/>
    <cellStyle name="20% - Accent2 4 3" xfId="1587" xr:uid="{367267D3-3F15-4F1E-8C9B-B19643C230F8}"/>
    <cellStyle name="20% - Accent2 5" xfId="716" xr:uid="{00000000-0005-0000-0000-000025000000}"/>
    <cellStyle name="20% - Accent2 5 2" xfId="1273" xr:uid="{00000000-0005-0000-0000-000026000000}"/>
    <cellStyle name="20% - Accent2 5 2 2" xfId="2206" xr:uid="{C05ED3FA-8B6C-4F88-8F50-C06DCD489116}"/>
    <cellStyle name="20% - Accent2 5 3" xfId="1756" xr:uid="{B570806A-8052-48E8-B4C7-293EFD448529}"/>
    <cellStyle name="20% - Accent2 6" xfId="345" xr:uid="{00000000-0005-0000-0000-000027000000}"/>
    <cellStyle name="20% - Accent2 6 2" xfId="932" xr:uid="{00000000-0005-0000-0000-000028000000}"/>
    <cellStyle name="20% - Accent2 6 2 2" xfId="1874" xr:uid="{4145E6A3-F8A8-494C-98AB-DFC2EC9A52C4}"/>
    <cellStyle name="20% - Accent2 6 3" xfId="1421" xr:uid="{9BC219DE-C1A5-4231-A131-6B18F29C6CED}"/>
    <cellStyle name="20% - Accent2 7" xfId="911" xr:uid="{00000000-0005-0000-0000-000029000000}"/>
    <cellStyle name="20% - Accent2 7 2" xfId="1853" xr:uid="{B745CC25-15C3-4F01-954E-1F57F08DE14B}"/>
    <cellStyle name="20% - Accent2 8" xfId="1352" xr:uid="{49263DED-B67B-4D3D-8996-668AE3B2A546}"/>
    <cellStyle name="20% - Accent3" xfId="75" builtinId="38" customBuiltin="1"/>
    <cellStyle name="20% - Accent3 2" xfId="408" xr:uid="{00000000-0005-0000-0000-00002B000000}"/>
    <cellStyle name="20% - Accent3 2 2" xfId="497" xr:uid="{00000000-0005-0000-0000-00002C000000}"/>
    <cellStyle name="20% - Accent3 2 2 2" xfId="661" xr:uid="{00000000-0005-0000-0000-00002D000000}"/>
    <cellStyle name="20% - Accent3 2 2 2 2" xfId="1229" xr:uid="{00000000-0005-0000-0000-00002E000000}"/>
    <cellStyle name="20% - Accent3 2 2 2 2 2" xfId="2170" xr:uid="{A7C708BE-E549-4C77-9B89-9BD371DFA0AB}"/>
    <cellStyle name="20% - Accent3 2 2 2 3" xfId="1718" xr:uid="{57C32F6C-B115-4758-BABA-8317E7EBCBF4}"/>
    <cellStyle name="20% - Accent3 2 2 3" xfId="1066" xr:uid="{00000000-0005-0000-0000-00002F000000}"/>
    <cellStyle name="20% - Accent3 2 2 3 2" xfId="2007" xr:uid="{E8E574CB-A3A1-4498-A4A8-5CC1AC3AB991}"/>
    <cellStyle name="20% - Accent3 2 2 4" xfId="1555" xr:uid="{E278C2FE-66F8-4623-A1A7-B7E90DD61FA0}"/>
    <cellStyle name="20% - Accent3 2 3" xfId="574" xr:uid="{00000000-0005-0000-0000-000030000000}"/>
    <cellStyle name="20% - Accent3 2 3 2" xfId="1142" xr:uid="{00000000-0005-0000-0000-000031000000}"/>
    <cellStyle name="20% - Accent3 2 3 2 2" xfId="2083" xr:uid="{AD83158E-AFFE-442D-9303-B7281D5D0F5D}"/>
    <cellStyle name="20% - Accent3 2 3 3" xfId="1631" xr:uid="{2891F2CE-74F0-4923-86F0-55F021D298AE}"/>
    <cellStyle name="20% - Accent3 2 4" xfId="816" xr:uid="{00000000-0005-0000-0000-000032000000}"/>
    <cellStyle name="20% - Accent3 2 5" xfId="979" xr:uid="{00000000-0005-0000-0000-000033000000}"/>
    <cellStyle name="20% - Accent3 2 5 2" xfId="1920" xr:uid="{D847C273-0D8F-4F8F-98EF-A910D8B47B7C}"/>
    <cellStyle name="20% - Accent3 2 6" xfId="1468" xr:uid="{FBC2DD4B-0C06-4E2E-A763-87279303301A}"/>
    <cellStyle name="20% - Accent3 3" xfId="443" xr:uid="{00000000-0005-0000-0000-000034000000}"/>
    <cellStyle name="20% - Accent3 3 2" xfId="608" xr:uid="{00000000-0005-0000-0000-000035000000}"/>
    <cellStyle name="20% - Accent3 3 2 2" xfId="1176" xr:uid="{00000000-0005-0000-0000-000036000000}"/>
    <cellStyle name="20% - Accent3 3 2 2 2" xfId="2117" xr:uid="{06CFDE8E-BE73-4C0C-9ED9-B8C274562BAD}"/>
    <cellStyle name="20% - Accent3 3 2 3" xfId="1665" xr:uid="{EBBB8D64-529F-4284-BA77-A684E7B1843C}"/>
    <cellStyle name="20% - Accent3 3 3" xfId="1013" xr:uid="{00000000-0005-0000-0000-000037000000}"/>
    <cellStyle name="20% - Accent3 3 3 2" xfId="1954" xr:uid="{EBDFC4B7-4A00-4817-96DB-54A911C829F2}"/>
    <cellStyle name="20% - Accent3 3 4" xfId="1502" xr:uid="{0DE95CAF-BA5A-4DD3-9EF8-EBED50652A0B}"/>
    <cellStyle name="20% - Accent3 4" xfId="532" xr:uid="{00000000-0005-0000-0000-000038000000}"/>
    <cellStyle name="20% - Accent3 4 2" xfId="1100" xr:uid="{00000000-0005-0000-0000-000039000000}"/>
    <cellStyle name="20% - Accent3 4 2 2" xfId="2041" xr:uid="{78DD30A0-1BC2-4218-8CA1-53BF53E85727}"/>
    <cellStyle name="20% - Accent3 4 3" xfId="1589" xr:uid="{5CF270B2-371A-4BC4-BCAD-05AAB99E62D4}"/>
    <cellStyle name="20% - Accent3 5" xfId="718" xr:uid="{00000000-0005-0000-0000-00003A000000}"/>
    <cellStyle name="20% - Accent3 5 2" xfId="1275" xr:uid="{00000000-0005-0000-0000-00003B000000}"/>
    <cellStyle name="20% - Accent3 5 2 2" xfId="2208" xr:uid="{191A2EC8-2AC6-47E3-8C7B-B61AA7252C13}"/>
    <cellStyle name="20% - Accent3 5 3" xfId="1758" xr:uid="{06D0C02D-1EAE-4E64-AA93-390581156047}"/>
    <cellStyle name="20% - Accent3 6" xfId="349" xr:uid="{00000000-0005-0000-0000-00003C000000}"/>
    <cellStyle name="20% - Accent3 6 2" xfId="934" xr:uid="{00000000-0005-0000-0000-00003D000000}"/>
    <cellStyle name="20% - Accent3 6 2 2" xfId="1876" xr:uid="{4ADE5BFC-2626-45B3-9245-2FC090042791}"/>
    <cellStyle name="20% - Accent3 6 3" xfId="1423" xr:uid="{A0C7B0CB-BFA5-4F6E-AC4C-9586C74A9658}"/>
    <cellStyle name="20% - Accent3 7" xfId="913" xr:uid="{00000000-0005-0000-0000-00003E000000}"/>
    <cellStyle name="20% - Accent3 7 2" xfId="1855" xr:uid="{40C58F0C-358A-4945-87AB-F9C1C2A616EC}"/>
    <cellStyle name="20% - Accent3 8" xfId="1354" xr:uid="{42382094-08B7-4E08-8A48-ADAFB52AAEF6}"/>
    <cellStyle name="20% - Accent4" xfId="78" builtinId="42" customBuiltin="1"/>
    <cellStyle name="20% - Accent4 2" xfId="410" xr:uid="{00000000-0005-0000-0000-000040000000}"/>
    <cellStyle name="20% - Accent4 2 2" xfId="499" xr:uid="{00000000-0005-0000-0000-000041000000}"/>
    <cellStyle name="20% - Accent4 2 2 2" xfId="663" xr:uid="{00000000-0005-0000-0000-000042000000}"/>
    <cellStyle name="20% - Accent4 2 2 2 2" xfId="1231" xr:uid="{00000000-0005-0000-0000-000043000000}"/>
    <cellStyle name="20% - Accent4 2 2 2 2 2" xfId="2172" xr:uid="{90E10AA0-B49D-4BAE-8512-91F89EF43330}"/>
    <cellStyle name="20% - Accent4 2 2 2 3" xfId="1720" xr:uid="{683914A8-8FFD-4577-B855-C6B7E903690F}"/>
    <cellStyle name="20% - Accent4 2 2 3" xfId="1068" xr:uid="{00000000-0005-0000-0000-000044000000}"/>
    <cellStyle name="20% - Accent4 2 2 3 2" xfId="2009" xr:uid="{ED7B8379-5F84-44FD-BD87-79219B98DBF8}"/>
    <cellStyle name="20% - Accent4 2 2 4" xfId="1557" xr:uid="{5A864A5C-2C5F-43D5-A525-5C80CE62147E}"/>
    <cellStyle name="20% - Accent4 2 3" xfId="576" xr:uid="{00000000-0005-0000-0000-000045000000}"/>
    <cellStyle name="20% - Accent4 2 3 2" xfId="1144" xr:uid="{00000000-0005-0000-0000-000046000000}"/>
    <cellStyle name="20% - Accent4 2 3 2 2" xfId="2085" xr:uid="{66154E1A-C0F3-491B-8BD0-889D2EEFED9A}"/>
    <cellStyle name="20% - Accent4 2 3 3" xfId="1633" xr:uid="{B0661BA3-C559-4BCD-A531-6AC7B372D211}"/>
    <cellStyle name="20% - Accent4 2 4" xfId="820" xr:uid="{00000000-0005-0000-0000-000047000000}"/>
    <cellStyle name="20% - Accent4 2 5" xfId="981" xr:uid="{00000000-0005-0000-0000-000048000000}"/>
    <cellStyle name="20% - Accent4 2 5 2" xfId="1922" xr:uid="{783B0E0D-AD19-4C03-86EE-3903383C607F}"/>
    <cellStyle name="20% - Accent4 2 6" xfId="1470" xr:uid="{E31961AB-51CD-43E9-B7F9-3C20C0CD71D5}"/>
    <cellStyle name="20% - Accent4 3" xfId="445" xr:uid="{00000000-0005-0000-0000-000049000000}"/>
    <cellStyle name="20% - Accent4 3 2" xfId="610" xr:uid="{00000000-0005-0000-0000-00004A000000}"/>
    <cellStyle name="20% - Accent4 3 2 2" xfId="1178" xr:uid="{00000000-0005-0000-0000-00004B000000}"/>
    <cellStyle name="20% - Accent4 3 2 2 2" xfId="2119" xr:uid="{217F372E-944B-4C40-8E9A-5E92CDA54D8F}"/>
    <cellStyle name="20% - Accent4 3 2 3" xfId="1667" xr:uid="{7D09AD0F-AE3C-4549-8FC0-EEB9491B3519}"/>
    <cellStyle name="20% - Accent4 3 3" xfId="1015" xr:uid="{00000000-0005-0000-0000-00004C000000}"/>
    <cellStyle name="20% - Accent4 3 3 2" xfId="1956" xr:uid="{F287AD82-3883-4C4F-ADBB-888B2F5ED162}"/>
    <cellStyle name="20% - Accent4 3 4" xfId="1504" xr:uid="{BA1B96ED-00A1-4D32-9873-9B640DDDFF5F}"/>
    <cellStyle name="20% - Accent4 4" xfId="534" xr:uid="{00000000-0005-0000-0000-00004D000000}"/>
    <cellStyle name="20% - Accent4 4 2" xfId="1102" xr:uid="{00000000-0005-0000-0000-00004E000000}"/>
    <cellStyle name="20% - Accent4 4 2 2" xfId="2043" xr:uid="{564301A8-CF1D-4611-9B79-6BCF364D9C80}"/>
    <cellStyle name="20% - Accent4 4 3" xfId="1591" xr:uid="{21E892A5-BF74-40B7-B1EA-A7BECEC74237}"/>
    <cellStyle name="20% - Accent4 5" xfId="720" xr:uid="{00000000-0005-0000-0000-00004F000000}"/>
    <cellStyle name="20% - Accent4 5 2" xfId="1277" xr:uid="{00000000-0005-0000-0000-000050000000}"/>
    <cellStyle name="20% - Accent4 5 2 2" xfId="2210" xr:uid="{8B36A7B6-7966-4550-8172-88B31F40FF7D}"/>
    <cellStyle name="20% - Accent4 5 3" xfId="1760" xr:uid="{D6B1F393-AA29-4273-B3D4-8A381F4588D3}"/>
    <cellStyle name="20% - Accent4 6" xfId="353" xr:uid="{00000000-0005-0000-0000-000051000000}"/>
    <cellStyle name="20% - Accent4 6 2" xfId="936" xr:uid="{00000000-0005-0000-0000-000052000000}"/>
    <cellStyle name="20% - Accent4 6 2 2" xfId="1878" xr:uid="{A0073DF6-5619-43F2-9F18-DE11C5986D4E}"/>
    <cellStyle name="20% - Accent4 6 3" xfId="1425" xr:uid="{E099F02F-04FA-41EB-B13E-ADB5A56C124D}"/>
    <cellStyle name="20% - Accent4 7" xfId="915" xr:uid="{00000000-0005-0000-0000-000053000000}"/>
    <cellStyle name="20% - Accent4 7 2" xfId="1857" xr:uid="{804814E6-4586-4F08-A703-63747F49115E}"/>
    <cellStyle name="20% - Accent4 8" xfId="1356" xr:uid="{A9F2677C-65C1-4D0F-8F35-3F6805277814}"/>
    <cellStyle name="20% - Accent5" xfId="81" builtinId="46" customBuiltin="1"/>
    <cellStyle name="20% - Accent5 2" xfId="412" xr:uid="{00000000-0005-0000-0000-000055000000}"/>
    <cellStyle name="20% - Accent5 2 2" xfId="501" xr:uid="{00000000-0005-0000-0000-000056000000}"/>
    <cellStyle name="20% - Accent5 2 2 2" xfId="665" xr:uid="{00000000-0005-0000-0000-000057000000}"/>
    <cellStyle name="20% - Accent5 2 2 2 2" xfId="1233" xr:uid="{00000000-0005-0000-0000-000058000000}"/>
    <cellStyle name="20% - Accent5 2 2 2 2 2" xfId="2174" xr:uid="{F45E54D0-02DA-497E-9ECE-F359915AAD53}"/>
    <cellStyle name="20% - Accent5 2 2 2 3" xfId="1722" xr:uid="{D6F914A7-F038-486F-8FBD-28D424A19864}"/>
    <cellStyle name="20% - Accent5 2 2 3" xfId="1070" xr:uid="{00000000-0005-0000-0000-000059000000}"/>
    <cellStyle name="20% - Accent5 2 2 3 2" xfId="2011" xr:uid="{B9C297CD-5BEE-4B3D-AC32-A6F48AC4A743}"/>
    <cellStyle name="20% - Accent5 2 2 4" xfId="1559" xr:uid="{90FB86F4-4A0A-4987-B7CF-552BE07061A7}"/>
    <cellStyle name="20% - Accent5 2 3" xfId="578" xr:uid="{00000000-0005-0000-0000-00005A000000}"/>
    <cellStyle name="20% - Accent5 2 3 2" xfId="1146" xr:uid="{00000000-0005-0000-0000-00005B000000}"/>
    <cellStyle name="20% - Accent5 2 3 2 2" xfId="2087" xr:uid="{5A2C0A91-44BE-4094-8868-68E8E662CEDE}"/>
    <cellStyle name="20% - Accent5 2 3 3" xfId="1635" xr:uid="{8A0585A7-C870-43F1-BE18-0795CC70D8FD}"/>
    <cellStyle name="20% - Accent5 2 4" xfId="824" xr:uid="{00000000-0005-0000-0000-00005C000000}"/>
    <cellStyle name="20% - Accent5 2 5" xfId="983" xr:uid="{00000000-0005-0000-0000-00005D000000}"/>
    <cellStyle name="20% - Accent5 2 5 2" xfId="1924" xr:uid="{CC02DA9B-B1E7-461A-A20A-5949C95EAB3C}"/>
    <cellStyle name="20% - Accent5 2 6" xfId="1472" xr:uid="{E7A567ED-583F-4EA1-96FD-968A4F840D80}"/>
    <cellStyle name="20% - Accent5 3" xfId="447" xr:uid="{00000000-0005-0000-0000-00005E000000}"/>
    <cellStyle name="20% - Accent5 3 2" xfId="612" xr:uid="{00000000-0005-0000-0000-00005F000000}"/>
    <cellStyle name="20% - Accent5 3 2 2" xfId="1180" xr:uid="{00000000-0005-0000-0000-000060000000}"/>
    <cellStyle name="20% - Accent5 3 2 2 2" xfId="2121" xr:uid="{FC2562B1-831D-48A7-A5BD-38296B90124E}"/>
    <cellStyle name="20% - Accent5 3 2 3" xfId="1669" xr:uid="{B34B0DD8-B47F-4EC1-AAAC-8FC0D90D75BE}"/>
    <cellStyle name="20% - Accent5 3 3" xfId="1017" xr:uid="{00000000-0005-0000-0000-000061000000}"/>
    <cellStyle name="20% - Accent5 3 3 2" xfId="1958" xr:uid="{3F181D85-B4DF-4B27-8AC8-68BF89553D19}"/>
    <cellStyle name="20% - Accent5 3 4" xfId="1506" xr:uid="{70A8035B-8EC3-43E5-B8FC-D4C46DC08FC7}"/>
    <cellStyle name="20% - Accent5 4" xfId="536" xr:uid="{00000000-0005-0000-0000-000062000000}"/>
    <cellStyle name="20% - Accent5 4 2" xfId="1104" xr:uid="{00000000-0005-0000-0000-000063000000}"/>
    <cellStyle name="20% - Accent5 4 2 2" xfId="2045" xr:uid="{8810E7D3-F82D-4A0C-9C2A-8D1C7CB2D9A8}"/>
    <cellStyle name="20% - Accent5 4 3" xfId="1593" xr:uid="{CBCB0C67-7A9A-49D5-8FEF-5F0A4B8D491A}"/>
    <cellStyle name="20% - Accent5 5" xfId="722" xr:uid="{00000000-0005-0000-0000-000064000000}"/>
    <cellStyle name="20% - Accent5 5 2" xfId="1279" xr:uid="{00000000-0005-0000-0000-000065000000}"/>
    <cellStyle name="20% - Accent5 5 2 2" xfId="2212" xr:uid="{BFECECC9-71AB-4A86-B024-E1B0DB06CBC4}"/>
    <cellStyle name="20% - Accent5 5 3" xfId="1762" xr:uid="{A007DFBB-2E49-4318-8E97-581D2C418AE4}"/>
    <cellStyle name="20% - Accent5 6" xfId="357" xr:uid="{00000000-0005-0000-0000-000066000000}"/>
    <cellStyle name="20% - Accent5 6 2" xfId="938" xr:uid="{00000000-0005-0000-0000-000067000000}"/>
    <cellStyle name="20% - Accent5 6 2 2" xfId="1880" xr:uid="{F59BF9E3-569F-4BB6-9DBE-420AEFF6AF17}"/>
    <cellStyle name="20% - Accent5 6 3" xfId="1427" xr:uid="{2DCAD2CC-E22D-42CA-AACE-DB93E763D23E}"/>
    <cellStyle name="20% - Accent5 7" xfId="917" xr:uid="{00000000-0005-0000-0000-000068000000}"/>
    <cellStyle name="20% - Accent5 7 2" xfId="1859" xr:uid="{C5820B92-6334-4508-A010-AF89961DC6FB}"/>
    <cellStyle name="20% - Accent5 8" xfId="1358" xr:uid="{F74B1575-2555-473B-9026-02550D2D0948}"/>
    <cellStyle name="20% - Accent6" xfId="84" builtinId="50" customBuiltin="1"/>
    <cellStyle name="20% - Accent6 2" xfId="414" xr:uid="{00000000-0005-0000-0000-00006A000000}"/>
    <cellStyle name="20% - Accent6 2 2" xfId="503" xr:uid="{00000000-0005-0000-0000-00006B000000}"/>
    <cellStyle name="20% - Accent6 2 2 2" xfId="667" xr:uid="{00000000-0005-0000-0000-00006C000000}"/>
    <cellStyle name="20% - Accent6 2 2 2 2" xfId="1235" xr:uid="{00000000-0005-0000-0000-00006D000000}"/>
    <cellStyle name="20% - Accent6 2 2 2 2 2" xfId="2176" xr:uid="{03F627FF-0132-4001-9E62-27E592B6AAC2}"/>
    <cellStyle name="20% - Accent6 2 2 2 3" xfId="1724" xr:uid="{FAE52B41-2FA9-44BF-B166-8C0DA3078D63}"/>
    <cellStyle name="20% - Accent6 2 2 3" xfId="1072" xr:uid="{00000000-0005-0000-0000-00006E000000}"/>
    <cellStyle name="20% - Accent6 2 2 3 2" xfId="2013" xr:uid="{8E399C02-ED68-41B1-842A-236E9B76F8B8}"/>
    <cellStyle name="20% - Accent6 2 2 4" xfId="1561" xr:uid="{DEB38AAE-04FB-4F58-9759-D1435FEEB56A}"/>
    <cellStyle name="20% - Accent6 2 3" xfId="580" xr:uid="{00000000-0005-0000-0000-00006F000000}"/>
    <cellStyle name="20% - Accent6 2 3 2" xfId="1148" xr:uid="{00000000-0005-0000-0000-000070000000}"/>
    <cellStyle name="20% - Accent6 2 3 2 2" xfId="2089" xr:uid="{EB5446EE-7034-4782-9932-CB2F1A425661}"/>
    <cellStyle name="20% - Accent6 2 3 3" xfId="1637" xr:uid="{0FE479F0-D8D3-4BAB-B5B7-0E991640E2D8}"/>
    <cellStyle name="20% - Accent6 2 4" xfId="828" xr:uid="{00000000-0005-0000-0000-000071000000}"/>
    <cellStyle name="20% - Accent6 2 5" xfId="985" xr:uid="{00000000-0005-0000-0000-000072000000}"/>
    <cellStyle name="20% - Accent6 2 5 2" xfId="1926" xr:uid="{54ED6A7E-50CB-46C3-B6FF-1D99A4D12492}"/>
    <cellStyle name="20% - Accent6 2 6" xfId="1474" xr:uid="{16B1191C-96FB-42B3-9C62-87CECD2A1237}"/>
    <cellStyle name="20% - Accent6 3" xfId="449" xr:uid="{00000000-0005-0000-0000-000073000000}"/>
    <cellStyle name="20% - Accent6 3 2" xfId="614" xr:uid="{00000000-0005-0000-0000-000074000000}"/>
    <cellStyle name="20% - Accent6 3 2 2" xfId="1182" xr:uid="{00000000-0005-0000-0000-000075000000}"/>
    <cellStyle name="20% - Accent6 3 2 2 2" xfId="2123" xr:uid="{8E9BFF87-1895-492E-B47B-65ABCC5917E2}"/>
    <cellStyle name="20% - Accent6 3 2 3" xfId="1671" xr:uid="{95A20465-CB8C-46B6-BC08-70C2D92D4B8C}"/>
    <cellStyle name="20% - Accent6 3 3" xfId="1019" xr:uid="{00000000-0005-0000-0000-000076000000}"/>
    <cellStyle name="20% - Accent6 3 3 2" xfId="1960" xr:uid="{35FC2681-5EBF-4B81-BAC7-BF13E073B430}"/>
    <cellStyle name="20% - Accent6 3 4" xfId="1508" xr:uid="{F042F1CF-0CCE-4CB4-8827-55FE7FA4F102}"/>
    <cellStyle name="20% - Accent6 4" xfId="538" xr:uid="{00000000-0005-0000-0000-000077000000}"/>
    <cellStyle name="20% - Accent6 4 2" xfId="1106" xr:uid="{00000000-0005-0000-0000-000078000000}"/>
    <cellStyle name="20% - Accent6 4 2 2" xfId="2047" xr:uid="{FD579176-1FA5-40AD-A1C2-5FA9AF4BCA25}"/>
    <cellStyle name="20% - Accent6 4 3" xfId="1595" xr:uid="{19FA7757-6E7E-40F3-8E9A-3F9949B6252C}"/>
    <cellStyle name="20% - Accent6 5" xfId="724" xr:uid="{00000000-0005-0000-0000-000079000000}"/>
    <cellStyle name="20% - Accent6 5 2" xfId="1281" xr:uid="{00000000-0005-0000-0000-00007A000000}"/>
    <cellStyle name="20% - Accent6 5 2 2" xfId="2214" xr:uid="{B8BB749B-6D2C-41A3-B126-4715C304479A}"/>
    <cellStyle name="20% - Accent6 5 3" xfId="1764" xr:uid="{6840C2AC-23AB-4201-94BE-85B1A1D767E7}"/>
    <cellStyle name="20% - Accent6 6" xfId="361" xr:uid="{00000000-0005-0000-0000-00007B000000}"/>
    <cellStyle name="20% - Accent6 6 2" xfId="940" xr:uid="{00000000-0005-0000-0000-00007C000000}"/>
    <cellStyle name="20% - Accent6 6 2 2" xfId="1882" xr:uid="{29803B0C-6C70-4AD4-A8BC-9087F6FC8CAE}"/>
    <cellStyle name="20% - Accent6 6 3" xfId="1429" xr:uid="{531BB624-0C4B-48C1-968A-E6D13E6B713B}"/>
    <cellStyle name="20% - Accent6 7" xfId="919" xr:uid="{00000000-0005-0000-0000-00007D000000}"/>
    <cellStyle name="20% - Accent6 7 2" xfId="1861" xr:uid="{9898205F-E30F-43DD-A341-A317336F4290}"/>
    <cellStyle name="20% - Accent6 8" xfId="1360" xr:uid="{54089D06-551C-4A1B-8CF9-EF79832DFAEB}"/>
    <cellStyle name="40% - Accent1" xfId="70" builtinId="31" customBuiltin="1"/>
    <cellStyle name="40% - Accent1 2" xfId="405" xr:uid="{00000000-0005-0000-0000-00007F000000}"/>
    <cellStyle name="40% - Accent1 2 2" xfId="494" xr:uid="{00000000-0005-0000-0000-000080000000}"/>
    <cellStyle name="40% - Accent1 2 2 2" xfId="658" xr:uid="{00000000-0005-0000-0000-000081000000}"/>
    <cellStyle name="40% - Accent1 2 2 2 2" xfId="1226" xr:uid="{00000000-0005-0000-0000-000082000000}"/>
    <cellStyle name="40% - Accent1 2 2 2 2 2" xfId="2167" xr:uid="{4D5B3974-00C2-4D06-885E-CBA20259F8D8}"/>
    <cellStyle name="40% - Accent1 2 2 2 3" xfId="1715" xr:uid="{3804BE84-A4B9-489A-A75D-00848C575A43}"/>
    <cellStyle name="40% - Accent1 2 2 3" xfId="1063" xr:uid="{00000000-0005-0000-0000-000083000000}"/>
    <cellStyle name="40% - Accent1 2 2 3 2" xfId="2004" xr:uid="{2262C96F-7761-4AF4-BF39-AE48659951A8}"/>
    <cellStyle name="40% - Accent1 2 2 4" xfId="1552" xr:uid="{9E635793-ED97-4135-90B4-97278FCCA8D4}"/>
    <cellStyle name="40% - Accent1 2 3" xfId="571" xr:uid="{00000000-0005-0000-0000-000084000000}"/>
    <cellStyle name="40% - Accent1 2 3 2" xfId="1139" xr:uid="{00000000-0005-0000-0000-000085000000}"/>
    <cellStyle name="40% - Accent1 2 3 2 2" xfId="2080" xr:uid="{362C4E6D-ABA8-415A-85FE-A2090FA04F6A}"/>
    <cellStyle name="40% - Accent1 2 3 3" xfId="1628" xr:uid="{CA4DEBF9-E1B6-497C-8794-22AE054CFA7E}"/>
    <cellStyle name="40% - Accent1 2 4" xfId="809" xr:uid="{00000000-0005-0000-0000-000086000000}"/>
    <cellStyle name="40% - Accent1 2 5" xfId="976" xr:uid="{00000000-0005-0000-0000-000087000000}"/>
    <cellStyle name="40% - Accent1 2 5 2" xfId="1917" xr:uid="{8D09027C-884E-4DD4-9712-A774036BBDED}"/>
    <cellStyle name="40% - Accent1 2 6" xfId="1465" xr:uid="{48DA8EF2-548E-4693-9D2D-3FE7C0B27E7E}"/>
    <cellStyle name="40% - Accent1 3" xfId="440" xr:uid="{00000000-0005-0000-0000-000088000000}"/>
    <cellStyle name="40% - Accent1 3 2" xfId="605" xr:uid="{00000000-0005-0000-0000-000089000000}"/>
    <cellStyle name="40% - Accent1 3 2 2" xfId="1173" xr:uid="{00000000-0005-0000-0000-00008A000000}"/>
    <cellStyle name="40% - Accent1 3 2 2 2" xfId="2114" xr:uid="{85CC3F61-236D-4630-A9E6-E2F39FCE3EC4}"/>
    <cellStyle name="40% - Accent1 3 2 3" xfId="1662" xr:uid="{3380D388-8DC8-489A-B940-D2D9C8145D0B}"/>
    <cellStyle name="40% - Accent1 3 3" xfId="1010" xr:uid="{00000000-0005-0000-0000-00008B000000}"/>
    <cellStyle name="40% - Accent1 3 3 2" xfId="1951" xr:uid="{FC123A0E-4467-409E-8257-5A29A934DE99}"/>
    <cellStyle name="40% - Accent1 3 4" xfId="1499" xr:uid="{032EA0E4-0A31-4571-8460-98A08805BE2C}"/>
    <cellStyle name="40% - Accent1 4" xfId="529" xr:uid="{00000000-0005-0000-0000-00008C000000}"/>
    <cellStyle name="40% - Accent1 4 2" xfId="1097" xr:uid="{00000000-0005-0000-0000-00008D000000}"/>
    <cellStyle name="40% - Accent1 4 2 2" xfId="2038" xr:uid="{DB361260-937A-4629-B45C-1591167BFEE0}"/>
    <cellStyle name="40% - Accent1 4 3" xfId="1586" xr:uid="{3A11A2D2-F818-4A25-840E-94A438674377}"/>
    <cellStyle name="40% - Accent1 5" xfId="715" xr:uid="{00000000-0005-0000-0000-00008E000000}"/>
    <cellStyle name="40% - Accent1 5 2" xfId="1272" xr:uid="{00000000-0005-0000-0000-00008F000000}"/>
    <cellStyle name="40% - Accent1 5 2 2" xfId="2205" xr:uid="{95795A44-1187-47EF-8914-B50D595D78EC}"/>
    <cellStyle name="40% - Accent1 5 3" xfId="1755" xr:uid="{6FB5F644-F4EA-493E-8F38-532B124D397C}"/>
    <cellStyle name="40% - Accent1 6" xfId="342" xr:uid="{00000000-0005-0000-0000-000090000000}"/>
    <cellStyle name="40% - Accent1 6 2" xfId="931" xr:uid="{00000000-0005-0000-0000-000091000000}"/>
    <cellStyle name="40% - Accent1 6 2 2" xfId="1873" xr:uid="{BDE21B54-1457-401A-9375-5856132B9157}"/>
    <cellStyle name="40% - Accent1 6 3" xfId="1420" xr:uid="{195FC045-BAAF-4F28-B670-F966D59CE878}"/>
    <cellStyle name="40% - Accent1 7" xfId="910" xr:uid="{00000000-0005-0000-0000-000092000000}"/>
    <cellStyle name="40% - Accent1 7 2" xfId="1852" xr:uid="{C645CA31-C047-40F1-8D9C-FF373A40E8F8}"/>
    <cellStyle name="40% - Accent1 8" xfId="1351" xr:uid="{7658416A-C451-4C9B-9863-F9E6272BF539}"/>
    <cellStyle name="40% - Accent2" xfId="73" builtinId="35" customBuiltin="1"/>
    <cellStyle name="40% - Accent2 2" xfId="407" xr:uid="{00000000-0005-0000-0000-000094000000}"/>
    <cellStyle name="40% - Accent2 2 2" xfId="496" xr:uid="{00000000-0005-0000-0000-000095000000}"/>
    <cellStyle name="40% - Accent2 2 2 2" xfId="660" xr:uid="{00000000-0005-0000-0000-000096000000}"/>
    <cellStyle name="40% - Accent2 2 2 2 2" xfId="1228" xr:uid="{00000000-0005-0000-0000-000097000000}"/>
    <cellStyle name="40% - Accent2 2 2 2 2 2" xfId="2169" xr:uid="{967DB3BA-DEF5-483B-91E6-4885D46D42AD}"/>
    <cellStyle name="40% - Accent2 2 2 2 3" xfId="1717" xr:uid="{202B338C-F6E0-4A37-95CA-EF04A0DF0DDD}"/>
    <cellStyle name="40% - Accent2 2 2 3" xfId="1065" xr:uid="{00000000-0005-0000-0000-000098000000}"/>
    <cellStyle name="40% - Accent2 2 2 3 2" xfId="2006" xr:uid="{7F91D481-4714-46E6-9BC6-48070868EF2C}"/>
    <cellStyle name="40% - Accent2 2 2 4" xfId="1554" xr:uid="{808F774D-DECD-441C-8A3E-E36B59B37018}"/>
    <cellStyle name="40% - Accent2 2 3" xfId="573" xr:uid="{00000000-0005-0000-0000-000099000000}"/>
    <cellStyle name="40% - Accent2 2 3 2" xfId="1141" xr:uid="{00000000-0005-0000-0000-00009A000000}"/>
    <cellStyle name="40% - Accent2 2 3 2 2" xfId="2082" xr:uid="{3AB3F95A-7B8E-418F-B3B9-8F1A44A5CDC8}"/>
    <cellStyle name="40% - Accent2 2 3 3" xfId="1630" xr:uid="{3C24389D-1A24-46A5-93D2-F3ADF3BAD666}"/>
    <cellStyle name="40% - Accent2 2 4" xfId="813" xr:uid="{00000000-0005-0000-0000-00009B000000}"/>
    <cellStyle name="40% - Accent2 2 5" xfId="978" xr:uid="{00000000-0005-0000-0000-00009C000000}"/>
    <cellStyle name="40% - Accent2 2 5 2" xfId="1919" xr:uid="{2CBFBB4B-7D73-4AC9-B24D-0C0202C57B4B}"/>
    <cellStyle name="40% - Accent2 2 6" xfId="1467" xr:uid="{4BA760AF-8786-46D7-9D82-F9DAAD6E1F91}"/>
    <cellStyle name="40% - Accent2 3" xfId="442" xr:uid="{00000000-0005-0000-0000-00009D000000}"/>
    <cellStyle name="40% - Accent2 3 2" xfId="607" xr:uid="{00000000-0005-0000-0000-00009E000000}"/>
    <cellStyle name="40% - Accent2 3 2 2" xfId="1175" xr:uid="{00000000-0005-0000-0000-00009F000000}"/>
    <cellStyle name="40% - Accent2 3 2 2 2" xfId="2116" xr:uid="{2EFA8B5B-6883-4282-839A-F085031FD6B0}"/>
    <cellStyle name="40% - Accent2 3 2 3" xfId="1664" xr:uid="{AABC5CF7-6F27-4F61-8B6C-6D158436C049}"/>
    <cellStyle name="40% - Accent2 3 3" xfId="1012" xr:uid="{00000000-0005-0000-0000-0000A0000000}"/>
    <cellStyle name="40% - Accent2 3 3 2" xfId="1953" xr:uid="{29CE69D3-DB1F-49E9-B71E-3CC4244E5EF5}"/>
    <cellStyle name="40% - Accent2 3 4" xfId="1501" xr:uid="{C35C0079-DF9E-4E0F-902B-DFD05ED60E1C}"/>
    <cellStyle name="40% - Accent2 4" xfId="531" xr:uid="{00000000-0005-0000-0000-0000A1000000}"/>
    <cellStyle name="40% - Accent2 4 2" xfId="1099" xr:uid="{00000000-0005-0000-0000-0000A2000000}"/>
    <cellStyle name="40% - Accent2 4 2 2" xfId="2040" xr:uid="{8500A88F-A608-4295-8766-94B0C463B659}"/>
    <cellStyle name="40% - Accent2 4 3" xfId="1588" xr:uid="{B529A64D-88A3-4A32-87EE-4559FBDD6261}"/>
    <cellStyle name="40% - Accent2 5" xfId="717" xr:uid="{00000000-0005-0000-0000-0000A3000000}"/>
    <cellStyle name="40% - Accent2 5 2" xfId="1274" xr:uid="{00000000-0005-0000-0000-0000A4000000}"/>
    <cellStyle name="40% - Accent2 5 2 2" xfId="2207" xr:uid="{D4EEEFA3-4190-4D12-8EA0-78FDC0E3C50E}"/>
    <cellStyle name="40% - Accent2 5 3" xfId="1757" xr:uid="{D1205A9A-0839-4CCC-B4B3-6C59BB38F714}"/>
    <cellStyle name="40% - Accent2 6" xfId="346" xr:uid="{00000000-0005-0000-0000-0000A5000000}"/>
    <cellStyle name="40% - Accent2 6 2" xfId="933" xr:uid="{00000000-0005-0000-0000-0000A6000000}"/>
    <cellStyle name="40% - Accent2 6 2 2" xfId="1875" xr:uid="{CB77896A-8CC3-4C0E-A21C-A3989E452EEA}"/>
    <cellStyle name="40% - Accent2 6 3" xfId="1422" xr:uid="{C433F648-47B9-416C-857F-54F2E1D20B96}"/>
    <cellStyle name="40% - Accent2 7" xfId="912" xr:uid="{00000000-0005-0000-0000-0000A7000000}"/>
    <cellStyle name="40% - Accent2 7 2" xfId="1854" xr:uid="{545C0770-0EB6-4A6A-B471-8920C7F3DA42}"/>
    <cellStyle name="40% - Accent2 8" xfId="1353" xr:uid="{C2667CF7-01C2-45C6-AB93-18A702D77E86}"/>
    <cellStyle name="40% - Accent3" xfId="76" builtinId="39" customBuiltin="1"/>
    <cellStyle name="40% - Accent3 2" xfId="409" xr:uid="{00000000-0005-0000-0000-0000A9000000}"/>
    <cellStyle name="40% - Accent3 2 2" xfId="498" xr:uid="{00000000-0005-0000-0000-0000AA000000}"/>
    <cellStyle name="40% - Accent3 2 2 2" xfId="662" xr:uid="{00000000-0005-0000-0000-0000AB000000}"/>
    <cellStyle name="40% - Accent3 2 2 2 2" xfId="1230" xr:uid="{00000000-0005-0000-0000-0000AC000000}"/>
    <cellStyle name="40% - Accent3 2 2 2 2 2" xfId="2171" xr:uid="{52BD0691-A924-424F-BF91-BE751AB3C02C}"/>
    <cellStyle name="40% - Accent3 2 2 2 3" xfId="1719" xr:uid="{E4A27F16-63BD-4E2E-8DB2-2BD8DE1D20A4}"/>
    <cellStyle name="40% - Accent3 2 2 3" xfId="1067" xr:uid="{00000000-0005-0000-0000-0000AD000000}"/>
    <cellStyle name="40% - Accent3 2 2 3 2" xfId="2008" xr:uid="{03DFF640-047A-4294-A64B-31471196B0FA}"/>
    <cellStyle name="40% - Accent3 2 2 4" xfId="1556" xr:uid="{F0B86375-F8D9-4628-999D-32CC4E5327A6}"/>
    <cellStyle name="40% - Accent3 2 3" xfId="575" xr:uid="{00000000-0005-0000-0000-0000AE000000}"/>
    <cellStyle name="40% - Accent3 2 3 2" xfId="1143" xr:uid="{00000000-0005-0000-0000-0000AF000000}"/>
    <cellStyle name="40% - Accent3 2 3 2 2" xfId="2084" xr:uid="{81E5E9C8-C811-44A6-AA4E-1B2D358CF3C4}"/>
    <cellStyle name="40% - Accent3 2 3 3" xfId="1632" xr:uid="{AFDB274A-3025-4A7B-BA3D-0A050A019D2C}"/>
    <cellStyle name="40% - Accent3 2 4" xfId="817" xr:uid="{00000000-0005-0000-0000-0000B0000000}"/>
    <cellStyle name="40% - Accent3 2 5" xfId="980" xr:uid="{00000000-0005-0000-0000-0000B1000000}"/>
    <cellStyle name="40% - Accent3 2 5 2" xfId="1921" xr:uid="{AFEA0067-FA20-4B7B-A11B-E904C388A92E}"/>
    <cellStyle name="40% - Accent3 2 6" xfId="1469" xr:uid="{7FD181BB-5D5C-45AF-A99C-882CCBDBC925}"/>
    <cellStyle name="40% - Accent3 3" xfId="444" xr:uid="{00000000-0005-0000-0000-0000B2000000}"/>
    <cellStyle name="40% - Accent3 3 2" xfId="609" xr:uid="{00000000-0005-0000-0000-0000B3000000}"/>
    <cellStyle name="40% - Accent3 3 2 2" xfId="1177" xr:uid="{00000000-0005-0000-0000-0000B4000000}"/>
    <cellStyle name="40% - Accent3 3 2 2 2" xfId="2118" xr:uid="{21CCA910-9B4F-4180-8F4F-C1006E50F242}"/>
    <cellStyle name="40% - Accent3 3 2 3" xfId="1666" xr:uid="{9180845C-97A8-4E4A-A6B3-7783CE718063}"/>
    <cellStyle name="40% - Accent3 3 3" xfId="1014" xr:uid="{00000000-0005-0000-0000-0000B5000000}"/>
    <cellStyle name="40% - Accent3 3 3 2" xfId="1955" xr:uid="{FFC1D776-88AB-43B4-96C0-DCDC8BC34B6C}"/>
    <cellStyle name="40% - Accent3 3 4" xfId="1503" xr:uid="{26BD78A7-4432-4204-B63B-5963DC3A9CE8}"/>
    <cellStyle name="40% - Accent3 4" xfId="533" xr:uid="{00000000-0005-0000-0000-0000B6000000}"/>
    <cellStyle name="40% - Accent3 4 2" xfId="1101" xr:uid="{00000000-0005-0000-0000-0000B7000000}"/>
    <cellStyle name="40% - Accent3 4 2 2" xfId="2042" xr:uid="{D0994314-B9EC-46A7-ACD2-94FCAF67FC4F}"/>
    <cellStyle name="40% - Accent3 4 3" xfId="1590" xr:uid="{4348DF14-2559-4D90-8F5F-3464FAD512AA}"/>
    <cellStyle name="40% - Accent3 5" xfId="719" xr:uid="{00000000-0005-0000-0000-0000B8000000}"/>
    <cellStyle name="40% - Accent3 5 2" xfId="1276" xr:uid="{00000000-0005-0000-0000-0000B9000000}"/>
    <cellStyle name="40% - Accent3 5 2 2" xfId="2209" xr:uid="{A224D966-CBE8-4305-932A-EE596CF538FC}"/>
    <cellStyle name="40% - Accent3 5 3" xfId="1759" xr:uid="{E5CA63F4-8648-4A4B-86A7-5ABAC889A14B}"/>
    <cellStyle name="40% - Accent3 6" xfId="350" xr:uid="{00000000-0005-0000-0000-0000BA000000}"/>
    <cellStyle name="40% - Accent3 6 2" xfId="935" xr:uid="{00000000-0005-0000-0000-0000BB000000}"/>
    <cellStyle name="40% - Accent3 6 2 2" xfId="1877" xr:uid="{941862A9-4023-4BDE-9838-4EAF0D4918DA}"/>
    <cellStyle name="40% - Accent3 6 3" xfId="1424" xr:uid="{6CDD5032-AC9C-47B8-AAAE-7A89E63B1E65}"/>
    <cellStyle name="40% - Accent3 7" xfId="914" xr:uid="{00000000-0005-0000-0000-0000BC000000}"/>
    <cellStyle name="40% - Accent3 7 2" xfId="1856" xr:uid="{473D21AF-D394-4E77-A0D7-1D48EBE08671}"/>
    <cellStyle name="40% - Accent3 8" xfId="1355" xr:uid="{B66E27E0-C773-4459-AC3D-683C13286295}"/>
    <cellStyle name="40% - Accent4" xfId="79" builtinId="43" customBuiltin="1"/>
    <cellStyle name="40% - Accent4 2" xfId="411" xr:uid="{00000000-0005-0000-0000-0000BE000000}"/>
    <cellStyle name="40% - Accent4 2 2" xfId="500" xr:uid="{00000000-0005-0000-0000-0000BF000000}"/>
    <cellStyle name="40% - Accent4 2 2 2" xfId="664" xr:uid="{00000000-0005-0000-0000-0000C0000000}"/>
    <cellStyle name="40% - Accent4 2 2 2 2" xfId="1232" xr:uid="{00000000-0005-0000-0000-0000C1000000}"/>
    <cellStyle name="40% - Accent4 2 2 2 2 2" xfId="2173" xr:uid="{2A91AAFE-A93E-44DE-BDB7-A5069AB9C0C9}"/>
    <cellStyle name="40% - Accent4 2 2 2 3" xfId="1721" xr:uid="{6E472B68-C253-41FB-BB12-37E6275D4E60}"/>
    <cellStyle name="40% - Accent4 2 2 3" xfId="1069" xr:uid="{00000000-0005-0000-0000-0000C2000000}"/>
    <cellStyle name="40% - Accent4 2 2 3 2" xfId="2010" xr:uid="{EDF0A595-BCF9-4F18-982E-D35A9C794558}"/>
    <cellStyle name="40% - Accent4 2 2 4" xfId="1558" xr:uid="{D5473039-CF16-4C8F-AAD6-C83DA6D30CC0}"/>
    <cellStyle name="40% - Accent4 2 3" xfId="577" xr:uid="{00000000-0005-0000-0000-0000C3000000}"/>
    <cellStyle name="40% - Accent4 2 3 2" xfId="1145" xr:uid="{00000000-0005-0000-0000-0000C4000000}"/>
    <cellStyle name="40% - Accent4 2 3 2 2" xfId="2086" xr:uid="{C903ADEE-1209-4CF4-8620-DD1F59486EAD}"/>
    <cellStyle name="40% - Accent4 2 3 3" xfId="1634" xr:uid="{5F4EE7F1-7257-40AD-8788-48B81B751783}"/>
    <cellStyle name="40% - Accent4 2 4" xfId="821" xr:uid="{00000000-0005-0000-0000-0000C5000000}"/>
    <cellStyle name="40% - Accent4 2 5" xfId="982" xr:uid="{00000000-0005-0000-0000-0000C6000000}"/>
    <cellStyle name="40% - Accent4 2 5 2" xfId="1923" xr:uid="{ADB02129-0750-4188-B2E2-6577BCE5A4EE}"/>
    <cellStyle name="40% - Accent4 2 6" xfId="1471" xr:uid="{AA3F0E4D-5B0B-49C4-A928-1C7E95532E59}"/>
    <cellStyle name="40% - Accent4 3" xfId="446" xr:uid="{00000000-0005-0000-0000-0000C7000000}"/>
    <cellStyle name="40% - Accent4 3 2" xfId="611" xr:uid="{00000000-0005-0000-0000-0000C8000000}"/>
    <cellStyle name="40% - Accent4 3 2 2" xfId="1179" xr:uid="{00000000-0005-0000-0000-0000C9000000}"/>
    <cellStyle name="40% - Accent4 3 2 2 2" xfId="2120" xr:uid="{CCA36051-2063-489D-8FEF-1731B2644816}"/>
    <cellStyle name="40% - Accent4 3 2 3" xfId="1668" xr:uid="{210BE711-CB45-4BEE-86D5-A74D84F3CD1B}"/>
    <cellStyle name="40% - Accent4 3 3" xfId="1016" xr:uid="{00000000-0005-0000-0000-0000CA000000}"/>
    <cellStyle name="40% - Accent4 3 3 2" xfId="1957" xr:uid="{F256FFC5-7CBA-425A-9B94-5ABB26A8A503}"/>
    <cellStyle name="40% - Accent4 3 4" xfId="1505" xr:uid="{9C5A6BCC-2B5F-484A-972F-B7EFEFE6F6D1}"/>
    <cellStyle name="40% - Accent4 4" xfId="535" xr:uid="{00000000-0005-0000-0000-0000CB000000}"/>
    <cellStyle name="40% - Accent4 4 2" xfId="1103" xr:uid="{00000000-0005-0000-0000-0000CC000000}"/>
    <cellStyle name="40% - Accent4 4 2 2" xfId="2044" xr:uid="{D5EFF49C-CC9C-4787-803B-5D660AB5F805}"/>
    <cellStyle name="40% - Accent4 4 3" xfId="1592" xr:uid="{B7E7D3BE-4202-4D44-A3D2-B84D828CD6E2}"/>
    <cellStyle name="40% - Accent4 5" xfId="721" xr:uid="{00000000-0005-0000-0000-0000CD000000}"/>
    <cellStyle name="40% - Accent4 5 2" xfId="1278" xr:uid="{00000000-0005-0000-0000-0000CE000000}"/>
    <cellStyle name="40% - Accent4 5 2 2" xfId="2211" xr:uid="{935FEC86-405A-4BF1-9070-418B143F97C7}"/>
    <cellStyle name="40% - Accent4 5 3" xfId="1761" xr:uid="{54D7A8EC-DB86-488B-BB28-042C0014E9CF}"/>
    <cellStyle name="40% - Accent4 6" xfId="354" xr:uid="{00000000-0005-0000-0000-0000CF000000}"/>
    <cellStyle name="40% - Accent4 6 2" xfId="937" xr:uid="{00000000-0005-0000-0000-0000D0000000}"/>
    <cellStyle name="40% - Accent4 6 2 2" xfId="1879" xr:uid="{65A7FDC8-3281-4F87-87C1-EA1CB736AEBE}"/>
    <cellStyle name="40% - Accent4 6 3" xfId="1426" xr:uid="{0A5D94D4-C1F1-4D09-81FB-7405A3793F0A}"/>
    <cellStyle name="40% - Accent4 7" xfId="916" xr:uid="{00000000-0005-0000-0000-0000D1000000}"/>
    <cellStyle name="40% - Accent4 7 2" xfId="1858" xr:uid="{4E199C6A-6331-423A-BEC3-8FEF32B79B89}"/>
    <cellStyle name="40% - Accent4 8" xfId="1357" xr:uid="{518FB41D-BFCB-472A-B04A-8CB11BF0A19B}"/>
    <cellStyle name="40% - Accent5" xfId="82" builtinId="47" customBuiltin="1"/>
    <cellStyle name="40% - Accent5 2" xfId="413" xr:uid="{00000000-0005-0000-0000-0000D3000000}"/>
    <cellStyle name="40% - Accent5 2 2" xfId="502" xr:uid="{00000000-0005-0000-0000-0000D4000000}"/>
    <cellStyle name="40% - Accent5 2 2 2" xfId="666" xr:uid="{00000000-0005-0000-0000-0000D5000000}"/>
    <cellStyle name="40% - Accent5 2 2 2 2" xfId="1234" xr:uid="{00000000-0005-0000-0000-0000D6000000}"/>
    <cellStyle name="40% - Accent5 2 2 2 2 2" xfId="2175" xr:uid="{80FFC224-59B3-48BF-97C5-8AAEB036DE1A}"/>
    <cellStyle name="40% - Accent5 2 2 2 3" xfId="1723" xr:uid="{D7BF92EC-6956-4C31-92F9-9A180D1BFBC6}"/>
    <cellStyle name="40% - Accent5 2 2 3" xfId="1071" xr:uid="{00000000-0005-0000-0000-0000D7000000}"/>
    <cellStyle name="40% - Accent5 2 2 3 2" xfId="2012" xr:uid="{22FEDF3B-C7C5-4AF1-B75A-A66285EBA223}"/>
    <cellStyle name="40% - Accent5 2 2 4" xfId="1560" xr:uid="{DC04BE48-AA1A-42F6-90AF-FD03DE51704F}"/>
    <cellStyle name="40% - Accent5 2 3" xfId="579" xr:uid="{00000000-0005-0000-0000-0000D8000000}"/>
    <cellStyle name="40% - Accent5 2 3 2" xfId="1147" xr:uid="{00000000-0005-0000-0000-0000D9000000}"/>
    <cellStyle name="40% - Accent5 2 3 2 2" xfId="2088" xr:uid="{FC52FED0-42D4-4F8A-A2B1-23D9A4169F86}"/>
    <cellStyle name="40% - Accent5 2 3 3" xfId="1636" xr:uid="{4A5C6691-BF82-4309-9C33-F04DCB7E234C}"/>
    <cellStyle name="40% - Accent5 2 4" xfId="825" xr:uid="{00000000-0005-0000-0000-0000DA000000}"/>
    <cellStyle name="40% - Accent5 2 5" xfId="984" xr:uid="{00000000-0005-0000-0000-0000DB000000}"/>
    <cellStyle name="40% - Accent5 2 5 2" xfId="1925" xr:uid="{E2317F5A-23F9-4F84-973D-C9B69FBECF3D}"/>
    <cellStyle name="40% - Accent5 2 6" xfId="1473" xr:uid="{E4D9567D-8106-455D-904A-36B4CE431D52}"/>
    <cellStyle name="40% - Accent5 3" xfId="448" xr:uid="{00000000-0005-0000-0000-0000DC000000}"/>
    <cellStyle name="40% - Accent5 3 2" xfId="613" xr:uid="{00000000-0005-0000-0000-0000DD000000}"/>
    <cellStyle name="40% - Accent5 3 2 2" xfId="1181" xr:uid="{00000000-0005-0000-0000-0000DE000000}"/>
    <cellStyle name="40% - Accent5 3 2 2 2" xfId="2122" xr:uid="{D82204B1-D915-482F-8B0D-FD9703F6243B}"/>
    <cellStyle name="40% - Accent5 3 2 3" xfId="1670" xr:uid="{EF55BCE5-8709-4353-B0EA-44690AA60464}"/>
    <cellStyle name="40% - Accent5 3 3" xfId="1018" xr:uid="{00000000-0005-0000-0000-0000DF000000}"/>
    <cellStyle name="40% - Accent5 3 3 2" xfId="1959" xr:uid="{145185F2-14C1-459A-B876-8312B835A92D}"/>
    <cellStyle name="40% - Accent5 3 4" xfId="1507" xr:uid="{EC74C5ED-1059-41E5-93E1-0645FE159A61}"/>
    <cellStyle name="40% - Accent5 4" xfId="537" xr:uid="{00000000-0005-0000-0000-0000E0000000}"/>
    <cellStyle name="40% - Accent5 4 2" xfId="1105" xr:uid="{00000000-0005-0000-0000-0000E1000000}"/>
    <cellStyle name="40% - Accent5 4 2 2" xfId="2046" xr:uid="{F6B38599-6F92-4E6E-B3FC-42D6BB322CB2}"/>
    <cellStyle name="40% - Accent5 4 3" xfId="1594" xr:uid="{EFA16B24-8A94-4162-BA93-A1DEC8EAC348}"/>
    <cellStyle name="40% - Accent5 5" xfId="723" xr:uid="{00000000-0005-0000-0000-0000E2000000}"/>
    <cellStyle name="40% - Accent5 5 2" xfId="1280" xr:uid="{00000000-0005-0000-0000-0000E3000000}"/>
    <cellStyle name="40% - Accent5 5 2 2" xfId="2213" xr:uid="{B94F7A8D-4765-4C0E-8CD5-AC7E800C1743}"/>
    <cellStyle name="40% - Accent5 5 3" xfId="1763" xr:uid="{19823451-234C-4C9E-B84A-14866594BEBF}"/>
    <cellStyle name="40% - Accent5 6" xfId="358" xr:uid="{00000000-0005-0000-0000-0000E4000000}"/>
    <cellStyle name="40% - Accent5 6 2" xfId="939" xr:uid="{00000000-0005-0000-0000-0000E5000000}"/>
    <cellStyle name="40% - Accent5 6 2 2" xfId="1881" xr:uid="{B072CA76-6757-447D-9872-CF7203A2E04B}"/>
    <cellStyle name="40% - Accent5 6 3" xfId="1428" xr:uid="{C1349644-D848-41FC-AEFF-EC920BD4E7A9}"/>
    <cellStyle name="40% - Accent5 7" xfId="918" xr:uid="{00000000-0005-0000-0000-0000E6000000}"/>
    <cellStyle name="40% - Accent5 7 2" xfId="1860" xr:uid="{777A43EE-6A47-46D5-B559-87092B54F828}"/>
    <cellStyle name="40% - Accent5 8" xfId="1359" xr:uid="{CC240D1F-87C3-40C8-9CF0-3E261583831B}"/>
    <cellStyle name="40% - Accent6" xfId="85" builtinId="51" customBuiltin="1"/>
    <cellStyle name="40% - Accent6 2" xfId="415" xr:uid="{00000000-0005-0000-0000-0000E8000000}"/>
    <cellStyle name="40% - Accent6 2 2" xfId="504" xr:uid="{00000000-0005-0000-0000-0000E9000000}"/>
    <cellStyle name="40% - Accent6 2 2 2" xfId="668" xr:uid="{00000000-0005-0000-0000-0000EA000000}"/>
    <cellStyle name="40% - Accent6 2 2 2 2" xfId="1236" xr:uid="{00000000-0005-0000-0000-0000EB000000}"/>
    <cellStyle name="40% - Accent6 2 2 2 2 2" xfId="2177" xr:uid="{5370032E-25F0-4B69-9488-7A050E37EE75}"/>
    <cellStyle name="40% - Accent6 2 2 2 3" xfId="1725" xr:uid="{E2C9EE30-453E-41FB-94D1-27E31E81BFCB}"/>
    <cellStyle name="40% - Accent6 2 2 3" xfId="1073" xr:uid="{00000000-0005-0000-0000-0000EC000000}"/>
    <cellStyle name="40% - Accent6 2 2 3 2" xfId="2014" xr:uid="{06EBD742-1720-4D0B-A385-0507B910A5CA}"/>
    <cellStyle name="40% - Accent6 2 2 4" xfId="1562" xr:uid="{F267B7D3-63BB-4465-8C57-32F8D9FE605B}"/>
    <cellStyle name="40% - Accent6 2 3" xfId="581" xr:uid="{00000000-0005-0000-0000-0000ED000000}"/>
    <cellStyle name="40% - Accent6 2 3 2" xfId="1149" xr:uid="{00000000-0005-0000-0000-0000EE000000}"/>
    <cellStyle name="40% - Accent6 2 3 2 2" xfId="2090" xr:uid="{FC2E8965-8223-46D8-9147-6A0EB0835933}"/>
    <cellStyle name="40% - Accent6 2 3 3" xfId="1638" xr:uid="{09CC6599-6BED-4C8D-9936-3BA037BBB6CF}"/>
    <cellStyle name="40% - Accent6 2 4" xfId="829" xr:uid="{00000000-0005-0000-0000-0000EF000000}"/>
    <cellStyle name="40% - Accent6 2 5" xfId="986" xr:uid="{00000000-0005-0000-0000-0000F0000000}"/>
    <cellStyle name="40% - Accent6 2 5 2" xfId="1927" xr:uid="{7C4581D7-2F12-4A86-9F61-B5D80AECD544}"/>
    <cellStyle name="40% - Accent6 2 6" xfId="1475" xr:uid="{71FEEDAF-E843-4BF8-8428-5A159548A2F1}"/>
    <cellStyle name="40% - Accent6 3" xfId="450" xr:uid="{00000000-0005-0000-0000-0000F1000000}"/>
    <cellStyle name="40% - Accent6 3 2" xfId="615" xr:uid="{00000000-0005-0000-0000-0000F2000000}"/>
    <cellStyle name="40% - Accent6 3 2 2" xfId="1183" xr:uid="{00000000-0005-0000-0000-0000F3000000}"/>
    <cellStyle name="40% - Accent6 3 2 2 2" xfId="2124" xr:uid="{4E676606-38B9-468D-AC19-9342CB7D7AFC}"/>
    <cellStyle name="40% - Accent6 3 2 3" xfId="1672" xr:uid="{4F1F7114-3EB7-4503-BF87-FD10997456B1}"/>
    <cellStyle name="40% - Accent6 3 3" xfId="1020" xr:uid="{00000000-0005-0000-0000-0000F4000000}"/>
    <cellStyle name="40% - Accent6 3 3 2" xfId="1961" xr:uid="{A8D45FFA-2AD9-4218-94AC-B62E8EC8A604}"/>
    <cellStyle name="40% - Accent6 3 4" xfId="1509" xr:uid="{330A8FAB-894E-4B15-9F09-04DFC19E275F}"/>
    <cellStyle name="40% - Accent6 4" xfId="539" xr:uid="{00000000-0005-0000-0000-0000F5000000}"/>
    <cellStyle name="40% - Accent6 4 2" xfId="1107" xr:uid="{00000000-0005-0000-0000-0000F6000000}"/>
    <cellStyle name="40% - Accent6 4 2 2" xfId="2048" xr:uid="{44149B97-9C00-4735-9C92-4AA267C34CD2}"/>
    <cellStyle name="40% - Accent6 4 3" xfId="1596" xr:uid="{1A0B3131-4AB2-48D1-9676-DD29D0FB4488}"/>
    <cellStyle name="40% - Accent6 5" xfId="725" xr:uid="{00000000-0005-0000-0000-0000F7000000}"/>
    <cellStyle name="40% - Accent6 5 2" xfId="1282" xr:uid="{00000000-0005-0000-0000-0000F8000000}"/>
    <cellStyle name="40% - Accent6 5 2 2" xfId="2215" xr:uid="{A027E6F9-822B-43B4-A034-7A1D75872134}"/>
    <cellStyle name="40% - Accent6 5 3" xfId="1765" xr:uid="{F7AE1599-ADCC-49CB-89BE-55151BF69B8A}"/>
    <cellStyle name="40% - Accent6 6" xfId="362" xr:uid="{00000000-0005-0000-0000-0000F9000000}"/>
    <cellStyle name="40% - Accent6 6 2" xfId="941" xr:uid="{00000000-0005-0000-0000-0000FA000000}"/>
    <cellStyle name="40% - Accent6 6 2 2" xfId="1883" xr:uid="{E4C3C6D2-399B-4900-9456-732AF29756EB}"/>
    <cellStyle name="40% - Accent6 6 3" xfId="1430" xr:uid="{62941CBB-1A24-4CA2-AA3F-956045562C90}"/>
    <cellStyle name="40% - Accent6 7" xfId="920" xr:uid="{00000000-0005-0000-0000-0000FB000000}"/>
    <cellStyle name="40% - Accent6 7 2" xfId="1862" xr:uid="{DC487723-0F9E-4338-B1B4-A7B4BF9A51A7}"/>
    <cellStyle name="40% - Accent6 8" xfId="1361" xr:uid="{E7796E1C-7749-467D-B333-10BD1C307B1F}"/>
    <cellStyle name="60% - Accent1 2" xfId="728" xr:uid="{00000000-0005-0000-0000-0000FC000000}"/>
    <cellStyle name="60% - Accent1 2 2" xfId="810" xr:uid="{00000000-0005-0000-0000-0000FD000000}"/>
    <cellStyle name="60% - Accent1 3" xfId="343" xr:uid="{00000000-0005-0000-0000-0000FE000000}"/>
    <cellStyle name="60% - Accent2 2" xfId="729" xr:uid="{00000000-0005-0000-0000-0000FF000000}"/>
    <cellStyle name="60% - Accent2 2 2" xfId="814" xr:uid="{00000000-0005-0000-0000-000000010000}"/>
    <cellStyle name="60% - Accent2 3" xfId="347" xr:uid="{00000000-0005-0000-0000-000001010000}"/>
    <cellStyle name="60% - Accent3 2" xfId="730" xr:uid="{00000000-0005-0000-0000-000002010000}"/>
    <cellStyle name="60% - Accent3 2 2" xfId="818" xr:uid="{00000000-0005-0000-0000-000003010000}"/>
    <cellStyle name="60% - Accent3 3" xfId="351" xr:uid="{00000000-0005-0000-0000-000004010000}"/>
    <cellStyle name="60% - Accent4 2" xfId="731" xr:uid="{00000000-0005-0000-0000-000005010000}"/>
    <cellStyle name="60% - Accent4 2 2" xfId="822" xr:uid="{00000000-0005-0000-0000-000006010000}"/>
    <cellStyle name="60% - Accent4 3" xfId="355" xr:uid="{00000000-0005-0000-0000-000007010000}"/>
    <cellStyle name="60% - Accent5 2" xfId="732" xr:uid="{00000000-0005-0000-0000-000008010000}"/>
    <cellStyle name="60% - Accent5 2 2" xfId="826" xr:uid="{00000000-0005-0000-0000-000009010000}"/>
    <cellStyle name="60% - Accent5 3" xfId="359" xr:uid="{00000000-0005-0000-0000-00000A010000}"/>
    <cellStyle name="60% - Accent6 2" xfId="733" xr:uid="{00000000-0005-0000-0000-00000B010000}"/>
    <cellStyle name="60% - Accent6 2 2" xfId="830" xr:uid="{00000000-0005-0000-0000-00000C010000}"/>
    <cellStyle name="60% - Accent6 3" xfId="363" xr:uid="{00000000-0005-0000-0000-00000D010000}"/>
    <cellStyle name="Accent1" xfId="68" builtinId="29" customBuiltin="1"/>
    <cellStyle name="Accent1 2" xfId="340" xr:uid="{00000000-0005-0000-0000-00000F010000}"/>
    <cellStyle name="Accent1 2 2" xfId="807" xr:uid="{00000000-0005-0000-0000-000010010000}"/>
    <cellStyle name="Accent2" xfId="71" builtinId="33" customBuiltin="1"/>
    <cellStyle name="Accent2 2" xfId="344" xr:uid="{00000000-0005-0000-0000-000012010000}"/>
    <cellStyle name="Accent2 2 2" xfId="811" xr:uid="{00000000-0005-0000-0000-000013010000}"/>
    <cellStyle name="Accent3" xfId="74" builtinId="37" customBuiltin="1"/>
    <cellStyle name="Accent3 2" xfId="348" xr:uid="{00000000-0005-0000-0000-000015010000}"/>
    <cellStyle name="Accent3 2 2" xfId="815" xr:uid="{00000000-0005-0000-0000-000016010000}"/>
    <cellStyle name="Accent4" xfId="77" builtinId="41" customBuiltin="1"/>
    <cellStyle name="Accent4 2" xfId="352" xr:uid="{00000000-0005-0000-0000-000018010000}"/>
    <cellStyle name="Accent4 2 2" xfId="819" xr:uid="{00000000-0005-0000-0000-000019010000}"/>
    <cellStyle name="Accent5" xfId="80" builtinId="45" customBuiltin="1"/>
    <cellStyle name="Accent5 2" xfId="356" xr:uid="{00000000-0005-0000-0000-00001B010000}"/>
    <cellStyle name="Accent5 2 2" xfId="823" xr:uid="{00000000-0005-0000-0000-00001C010000}"/>
    <cellStyle name="Accent6" xfId="83" builtinId="49" customBuiltin="1"/>
    <cellStyle name="Accent6 2" xfId="360" xr:uid="{00000000-0005-0000-0000-00001E010000}"/>
    <cellStyle name="Accent6 2 2" xfId="827" xr:uid="{00000000-0005-0000-0000-00001F010000}"/>
    <cellStyle name="Bad" xfId="59" builtinId="27" customBuiltin="1"/>
    <cellStyle name="Bad 2" xfId="330" xr:uid="{00000000-0005-0000-0000-000021010000}"/>
    <cellStyle name="Bad 2 2" xfId="796" xr:uid="{00000000-0005-0000-0000-000022010000}"/>
    <cellStyle name="Calculation" xfId="62" builtinId="22" customBuiltin="1"/>
    <cellStyle name="Calculation 2" xfId="334" xr:uid="{00000000-0005-0000-0000-000024010000}"/>
    <cellStyle name="Calculation 2 2" xfId="800" xr:uid="{00000000-0005-0000-0000-000025010000}"/>
    <cellStyle name="Check Cell" xfId="64" builtinId="23" customBuiltin="1"/>
    <cellStyle name="Check Cell 2" xfId="336" xr:uid="{00000000-0005-0000-0000-000027010000}"/>
    <cellStyle name="Check Cell 2 2" xfId="802" xr:uid="{00000000-0005-0000-0000-000028010000}"/>
    <cellStyle name="Comma" xfId="12" builtinId="3"/>
    <cellStyle name="Comma 10" xfId="117" xr:uid="{00000000-0005-0000-0000-00002A010000}"/>
    <cellStyle name="Comma 10 2" xfId="124" xr:uid="{00000000-0005-0000-0000-00002B010000}"/>
    <cellStyle name="Comma 10 2 2" xfId="853" xr:uid="{00000000-0005-0000-0000-00002C010000}"/>
    <cellStyle name="Comma 10 3" xfId="364" xr:uid="{00000000-0005-0000-0000-00002D010000}"/>
    <cellStyle name="Comma 10 3 2" xfId="942" xr:uid="{00000000-0005-0000-0000-00002E010000}"/>
    <cellStyle name="Comma 10 4" xfId="852" xr:uid="{00000000-0005-0000-0000-00002F010000}"/>
    <cellStyle name="Comma 11" xfId="126" xr:uid="{00000000-0005-0000-0000-000030010000}"/>
    <cellStyle name="Comma 11 2" xfId="170" xr:uid="{00000000-0005-0000-0000-000031010000}"/>
    <cellStyle name="Comma 11 2 2" xfId="869" xr:uid="{00000000-0005-0000-0000-000032010000}"/>
    <cellStyle name="Comma 11 3" xfId="709" xr:uid="{00000000-0005-0000-0000-000033010000}"/>
    <cellStyle name="Comma 11 3 2" xfId="1266" xr:uid="{00000000-0005-0000-0000-000034010000}"/>
    <cellStyle name="Comma 11 3 2 2" xfId="2201" xr:uid="{CCC3DD9E-BCB8-47DC-8184-A60CD03485DA}"/>
    <cellStyle name="Comma 11 3 3" xfId="1751" xr:uid="{E63FF4E0-03A1-4D8B-A74B-7CBB0E8D466C}"/>
    <cellStyle name="Comma 12" xfId="90" xr:uid="{00000000-0005-0000-0000-000035010000}"/>
    <cellStyle name="Comma 12 2" xfId="156" xr:uid="{00000000-0005-0000-0000-000036010000}"/>
    <cellStyle name="Comma 12 2 2" xfId="856" xr:uid="{00000000-0005-0000-0000-000037010000}"/>
    <cellStyle name="Comma 12 3" xfId="850" xr:uid="{00000000-0005-0000-0000-000038010000}"/>
    <cellStyle name="Comma 12 3 2" xfId="1827" xr:uid="{ACE53FA9-CF39-40CA-A0A0-040498B3AD02}"/>
    <cellStyle name="Comma 13" xfId="153" xr:uid="{00000000-0005-0000-0000-000039010000}"/>
    <cellStyle name="Comma 14" xfId="211" xr:uid="{00000000-0005-0000-0000-00003A010000}"/>
    <cellStyle name="Comma 14 2" xfId="887" xr:uid="{00000000-0005-0000-0000-00003B010000}"/>
    <cellStyle name="Comma 14 2 2" xfId="1841" xr:uid="{17D64DC6-EE67-4C3C-A8CC-1659D49C557F}"/>
    <cellStyle name="Comma 14 3" xfId="1379" xr:uid="{7428749E-8999-4F02-B152-747FA0E41193}"/>
    <cellStyle name="Comma 15" xfId="217" xr:uid="{00000000-0005-0000-0000-00003C010000}"/>
    <cellStyle name="Comma 15 2" xfId="1381" xr:uid="{9A087B52-A4E4-4C79-A657-2D53C3E92DA2}"/>
    <cellStyle name="Comma 16" xfId="246" xr:uid="{00000000-0005-0000-0000-00003D010000}"/>
    <cellStyle name="Comma 17" xfId="244" xr:uid="{00000000-0005-0000-0000-00003E010000}"/>
    <cellStyle name="Comma 18" xfId="257" xr:uid="{00000000-0005-0000-0000-00003F010000}"/>
    <cellStyle name="Comma 19" xfId="282" xr:uid="{00000000-0005-0000-0000-000040010000}"/>
    <cellStyle name="Comma 19 2" xfId="1391" xr:uid="{B8279A21-9646-4507-9D5D-E420F4BC61E9}"/>
    <cellStyle name="Comma 2" xfId="11" xr:uid="{00000000-0005-0000-0000-000041010000}"/>
    <cellStyle name="Comma 2 2" xfId="17" xr:uid="{00000000-0005-0000-0000-000042010000}"/>
    <cellStyle name="Comma 2 2 2" xfId="40" xr:uid="{00000000-0005-0000-0000-000043010000}"/>
    <cellStyle name="Comma 2 2 2 2" xfId="53" xr:uid="{00000000-0005-0000-0000-000044010000}"/>
    <cellStyle name="Comma 2 2 2 2 2" xfId="177" xr:uid="{00000000-0005-0000-0000-000045010000}"/>
    <cellStyle name="Comma 2 2 2 2 3" xfId="875" xr:uid="{00000000-0005-0000-0000-000046010000}"/>
    <cellStyle name="Comma 2 2 2 3" xfId="317" xr:uid="{00000000-0005-0000-0000-000047010000}"/>
    <cellStyle name="Comma 2 2 2 3 2" xfId="1413" xr:uid="{FA3F8534-CB48-4F19-95E5-38DDC6C3EFFB}"/>
    <cellStyle name="Comma 2 2 3" xfId="46" xr:uid="{00000000-0005-0000-0000-000048010000}"/>
    <cellStyle name="Comma 2 2 3 2" xfId="690" xr:uid="{00000000-0005-0000-0000-000049010000}"/>
    <cellStyle name="Comma 2 2 3 2 2" xfId="1258" xr:uid="{00000000-0005-0000-0000-00004A010000}"/>
    <cellStyle name="Comma 2 2 3 3" xfId="142" xr:uid="{00000000-0005-0000-0000-00004B010000}"/>
    <cellStyle name="Comma 2 2 4" xfId="842" xr:uid="{00000000-0005-0000-0000-00004C010000}"/>
    <cellStyle name="Comma 2 2 4 2" xfId="1824" xr:uid="{7F4BA70F-9523-4280-8165-CDF9CCFCDE70}"/>
    <cellStyle name="Comma 2 2 5" xfId="292" xr:uid="{00000000-0005-0000-0000-00004D010000}"/>
    <cellStyle name="Comma 2 2 5 2" xfId="1398" xr:uid="{645BCA18-1861-4D8A-A344-8915E3C69628}"/>
    <cellStyle name="Comma 2 2 6" xfId="92" xr:uid="{00000000-0005-0000-0000-00004E010000}"/>
    <cellStyle name="Comma 2 3" xfId="116" xr:uid="{00000000-0005-0000-0000-00004F010000}"/>
    <cellStyle name="Comma 2 3 2" xfId="145" xr:uid="{00000000-0005-0000-0000-000050010000}"/>
    <cellStyle name="Comma 2 3 2 2" xfId="179" xr:uid="{00000000-0005-0000-0000-000051010000}"/>
    <cellStyle name="Comma 2 3 2 2 2" xfId="876" xr:uid="{00000000-0005-0000-0000-000052010000}"/>
    <cellStyle name="Comma 2 3 2 3" xfId="271" xr:uid="{00000000-0005-0000-0000-000053010000}"/>
    <cellStyle name="Comma 2 3 2 3 2" xfId="900" xr:uid="{00000000-0005-0000-0000-000054010000}"/>
    <cellStyle name="Comma 2 3 2 4" xfId="472" xr:uid="{00000000-0005-0000-0000-000055010000}"/>
    <cellStyle name="Comma 2 3 2 4 2" xfId="1041" xr:uid="{00000000-0005-0000-0000-000056010000}"/>
    <cellStyle name="Comma 2 3 2 4 2 2" xfId="1982" xr:uid="{5C13F0D7-6E4A-4B6F-9DFB-322AFBE7C65A}"/>
    <cellStyle name="Comma 2 3 2 4 3" xfId="1530" xr:uid="{AFAF30A1-4668-4376-B0E6-D2D9E4CFA7FF}"/>
    <cellStyle name="Comma 2 3 3" xfId="168" xr:uid="{00000000-0005-0000-0000-000057010000}"/>
    <cellStyle name="Comma 2 3 3 2" xfId="636" xr:uid="{00000000-0005-0000-0000-000058010000}"/>
    <cellStyle name="Comma 2 3 3 2 2" xfId="1204" xr:uid="{00000000-0005-0000-0000-000059010000}"/>
    <cellStyle name="Comma 2 3 3 2 2 2" xfId="2145" xr:uid="{4E86A614-F2EA-4BB8-8FB8-683B07B59E46}"/>
    <cellStyle name="Comma 2 3 3 2 3" xfId="1693" xr:uid="{CD80F6CC-7D19-42B4-9DC4-6631C3508834}"/>
    <cellStyle name="Comma 2 3 3 3" xfId="867" xr:uid="{00000000-0005-0000-0000-00005A010000}"/>
    <cellStyle name="Comma 2 3 4" xfId="691" xr:uid="{00000000-0005-0000-0000-00005B010000}"/>
    <cellStyle name="Comma 2 3 4 2" xfId="1259" xr:uid="{00000000-0005-0000-0000-00005C010000}"/>
    <cellStyle name="Comma 2 3 5" xfId="318" xr:uid="{00000000-0005-0000-0000-00005D010000}"/>
    <cellStyle name="Comma 2 3 5 2" xfId="925" xr:uid="{00000000-0005-0000-0000-00005E010000}"/>
    <cellStyle name="Comma 2 3 5 2 2" xfId="1867" xr:uid="{515D685D-182E-4B86-8023-A2251DF1860E}"/>
    <cellStyle name="Comma 2 3 5 3" xfId="1414" xr:uid="{17BE6280-8884-484F-98F5-8C0921A1D200}"/>
    <cellStyle name="Comma 2 3 6" xfId="286" xr:uid="{00000000-0005-0000-0000-00005F010000}"/>
    <cellStyle name="Comma 2 3 6 2" xfId="1393" xr:uid="{BCAFF97B-2B54-4237-9C02-10827BE254FF}"/>
    <cellStyle name="Comma 2 4" xfId="131" xr:uid="{00000000-0005-0000-0000-000060010000}"/>
    <cellStyle name="Comma 2 4 2" xfId="174" xr:uid="{00000000-0005-0000-0000-000061010000}"/>
    <cellStyle name="Comma 2 4 2 2" xfId="692" xr:uid="{00000000-0005-0000-0000-000062010000}"/>
    <cellStyle name="Comma 2 4 2 2 2" xfId="1747" xr:uid="{5104B026-E327-478C-9F1A-91A482D000EE}"/>
    <cellStyle name="Comma 2 4 2 3" xfId="872" xr:uid="{00000000-0005-0000-0000-000063010000}"/>
    <cellStyle name="Comma 2 4 3" xfId="192" xr:uid="{00000000-0005-0000-0000-000064010000}"/>
    <cellStyle name="Comma 2 4 3 2" xfId="1375" xr:uid="{6E7599C0-7ABF-4B79-B587-E980B686DE14}"/>
    <cellStyle name="Comma 2 4 4" xfId="368" xr:uid="{00000000-0005-0000-0000-000065010000}"/>
    <cellStyle name="Comma 2 4 4 2" xfId="945" xr:uid="{00000000-0005-0000-0000-000066010000}"/>
    <cellStyle name="Comma 2 4 4 2 2" xfId="1886" xr:uid="{7E57FFEE-22D9-46D8-B093-DE61D41AF337}"/>
    <cellStyle name="Comma 2 4 4 3" xfId="1433" xr:uid="{0D1118CC-51E5-44C7-B143-DDFEB967038E}"/>
    <cellStyle name="Comma 2 5" xfId="91" xr:uid="{00000000-0005-0000-0000-000067010000}"/>
    <cellStyle name="Comma 2 5 2" xfId="157" xr:uid="{00000000-0005-0000-0000-000068010000}"/>
    <cellStyle name="Comma 2 5 2 2" xfId="760" xr:uid="{00000000-0005-0000-0000-000069010000}"/>
    <cellStyle name="Comma 2 5 2 2 2" xfId="1305" xr:uid="{00000000-0005-0000-0000-00006A010000}"/>
    <cellStyle name="Comma 2 5 2 3" xfId="857" xr:uid="{00000000-0005-0000-0000-00006B010000}"/>
    <cellStyle name="Comma 2 5 3" xfId="527" xr:uid="{00000000-0005-0000-0000-00006C010000}"/>
    <cellStyle name="Comma 2 5 3 2" xfId="1095" xr:uid="{00000000-0005-0000-0000-00006D010000}"/>
    <cellStyle name="Comma 2 5 3 2 2" xfId="2036" xr:uid="{8A89F768-F1E8-49E9-851E-8779C3024268}"/>
    <cellStyle name="Comma 2 5 3 3" xfId="1584" xr:uid="{1DE8A9C8-CD83-4F6C-8BAF-8E7034E2CAF4}"/>
    <cellStyle name="Comma 2 6" xfId="191" xr:uid="{00000000-0005-0000-0000-00006E010000}"/>
    <cellStyle name="Comma 2 6 2" xfId="689" xr:uid="{00000000-0005-0000-0000-00006F010000}"/>
    <cellStyle name="Comma 2 6 2 2" xfId="1257" xr:uid="{00000000-0005-0000-0000-000070010000}"/>
    <cellStyle name="Comma 2 6 2 2 2" xfId="2198" xr:uid="{46D861DA-3C72-4AAA-91C3-9455C18C9D79}"/>
    <cellStyle name="Comma 2 6 2 3" xfId="1746" xr:uid="{04B3414C-4451-4D84-BCA0-041D2FB209A8}"/>
    <cellStyle name="Comma 2 6 3" xfId="884" xr:uid="{00000000-0005-0000-0000-000071010000}"/>
    <cellStyle name="Comma 2 6 3 2" xfId="1838" xr:uid="{F5B991BC-00BB-451F-89D3-7E68FD93936F}"/>
    <cellStyle name="Comma 2 6 4" xfId="1374" xr:uid="{C637778A-1E23-4625-AF40-83E27A979119}"/>
    <cellStyle name="Comma 2 7" xfId="841" xr:uid="{00000000-0005-0000-0000-000072010000}"/>
    <cellStyle name="Comma 2 7 2" xfId="1823" xr:uid="{A3907E45-5BA1-4B0F-B059-64EFF139DA19}"/>
    <cellStyle name="Comma 2 8" xfId="285" xr:uid="{00000000-0005-0000-0000-000073010000}"/>
    <cellStyle name="Comma 2 8 2" xfId="1392" xr:uid="{5127A70C-060A-4F3F-A86B-F0981C11B709}"/>
    <cellStyle name="Comma 3" xfId="16" xr:uid="{00000000-0005-0000-0000-000074010000}"/>
    <cellStyle name="Comma 3 2" xfId="24" xr:uid="{00000000-0005-0000-0000-000075010000}"/>
    <cellStyle name="Comma 3 2 2" xfId="48" xr:uid="{00000000-0005-0000-0000-000076010000}"/>
    <cellStyle name="Comma 3 2 2 2" xfId="161" xr:uid="{00000000-0005-0000-0000-000077010000}"/>
    <cellStyle name="Comma 3 2 2 2 2" xfId="860" xr:uid="{00000000-0005-0000-0000-000078010000}"/>
    <cellStyle name="Comma 3 2 2 3" xfId="693" xr:uid="{00000000-0005-0000-0000-000079010000}"/>
    <cellStyle name="Comma 3 2 2 3 2" xfId="1260" xr:uid="{00000000-0005-0000-0000-00007A010000}"/>
    <cellStyle name="Comma 3 2 2 4" xfId="102" xr:uid="{00000000-0005-0000-0000-00007B010000}"/>
    <cellStyle name="Comma 3 2 3" xfId="182" xr:uid="{00000000-0005-0000-0000-00007C010000}"/>
    <cellStyle name="Comma 3 2 4" xfId="235" xr:uid="{00000000-0005-0000-0000-00007D010000}"/>
    <cellStyle name="Comma 3 2 4 2" xfId="892" xr:uid="{00000000-0005-0000-0000-00007E010000}"/>
    <cellStyle name="Comma 3 2 5" xfId="293" xr:uid="{00000000-0005-0000-0000-00007F010000}"/>
    <cellStyle name="Comma 3 2 5 2" xfId="1399" xr:uid="{672657CC-73E4-4AAA-8066-A8296CA36DD3}"/>
    <cellStyle name="Comma 3 3" xfId="38" xr:uid="{00000000-0005-0000-0000-000080010000}"/>
    <cellStyle name="Comma 3 3 2" xfId="127" xr:uid="{00000000-0005-0000-0000-000081010000}"/>
    <cellStyle name="Comma 3 3 2 2" xfId="171" xr:uid="{00000000-0005-0000-0000-000082010000}"/>
    <cellStyle name="Comma 3 3 2 2 2" xfId="870" xr:uid="{00000000-0005-0000-0000-000083010000}"/>
    <cellStyle name="Comma 3 3 3" xfId="267" xr:uid="{00000000-0005-0000-0000-000084010000}"/>
    <cellStyle name="Comma 3 3 3 2" xfId="898" xr:uid="{00000000-0005-0000-0000-000085010000}"/>
    <cellStyle name="Comma 3 3 4" xfId="401" xr:uid="{00000000-0005-0000-0000-000086010000}"/>
    <cellStyle name="Comma 3 3 4 2" xfId="1461" xr:uid="{1BFFA015-5E26-48E9-90D7-CB519AFCC997}"/>
    <cellStyle name="Comma 3 3 5" xfId="1347" xr:uid="{0E52534B-7C46-4CC5-BC2E-D74584F5948F}"/>
    <cellStyle name="Comma 3 4" xfId="37" xr:uid="{00000000-0005-0000-0000-000087010000}"/>
    <cellStyle name="Comma 3 4 2" xfId="272" xr:uid="{00000000-0005-0000-0000-000088010000}"/>
    <cellStyle name="Comma 3 4 2 2" xfId="901" xr:uid="{00000000-0005-0000-0000-000089010000}"/>
    <cellStyle name="Comma 3 4 3" xfId="303" xr:uid="{00000000-0005-0000-0000-00008A010000}"/>
    <cellStyle name="Comma 3 4 3 2" xfId="1405" xr:uid="{B7E02262-1204-4BFE-81E5-D5517E3DBA56}"/>
    <cellStyle name="Comma 3 4 4" xfId="136" xr:uid="{00000000-0005-0000-0000-00008B010000}"/>
    <cellStyle name="Comma 3 4 4 2" xfId="1365" xr:uid="{E2D7B099-C6E2-44B8-BD72-9311C1165F91}"/>
    <cellStyle name="Comma 3 4 5" xfId="1346" xr:uid="{DB354207-B6D1-413E-8310-1EEE7F8B91FB}"/>
    <cellStyle name="Comma 3 5" xfId="45" xr:uid="{00000000-0005-0000-0000-00008C010000}"/>
    <cellStyle name="Comma 3 5 2" xfId="158" xr:uid="{00000000-0005-0000-0000-00008D010000}"/>
    <cellStyle name="Comma 3 5 2 2" xfId="858" xr:uid="{00000000-0005-0000-0000-00008E010000}"/>
    <cellStyle name="Comma 3 5 3" xfId="93" xr:uid="{00000000-0005-0000-0000-00008F010000}"/>
    <cellStyle name="Comma 3 6" xfId="287" xr:uid="{00000000-0005-0000-0000-000090010000}"/>
    <cellStyle name="Comma 3 6 2" xfId="1394" xr:uid="{8BE95A06-17C8-4BFF-8A0D-CB7025446BF7}"/>
    <cellStyle name="Comma 3 7" xfId="87" xr:uid="{00000000-0005-0000-0000-000091010000}"/>
    <cellStyle name="Comma 4" xfId="18" xr:uid="{00000000-0005-0000-0000-000092010000}"/>
    <cellStyle name="Comma 4 2" xfId="47" xr:uid="{00000000-0005-0000-0000-000093010000}"/>
    <cellStyle name="Comma 4 2 2" xfId="163" xr:uid="{00000000-0005-0000-0000-000094010000}"/>
    <cellStyle name="Comma 4 2 2 2" xfId="710" xr:uid="{00000000-0005-0000-0000-000095010000}"/>
    <cellStyle name="Comma 4 2 2 2 2" xfId="1267" xr:uid="{00000000-0005-0000-0000-000096010000}"/>
    <cellStyle name="Comma 4 2 2 3" xfId="862" xr:uid="{00000000-0005-0000-0000-000097010000}"/>
    <cellStyle name="Comma 4 2 3" xfId="212" xr:uid="{00000000-0005-0000-0000-000098010000}"/>
    <cellStyle name="Comma 4 2 3 2" xfId="315" xr:uid="{00000000-0005-0000-0000-000099010000}"/>
    <cellStyle name="Comma 4 2 3 2 2" xfId="1411" xr:uid="{83EC6D34-D7E6-4BE3-963A-0A7CB5736DCA}"/>
    <cellStyle name="Comma 4 2 4" xfId="236" xr:uid="{00000000-0005-0000-0000-00009A010000}"/>
    <cellStyle name="Comma 4 2 4 2" xfId="893" xr:uid="{00000000-0005-0000-0000-00009B010000}"/>
    <cellStyle name="Comma 4 2 5" xfId="290" xr:uid="{00000000-0005-0000-0000-00009C010000}"/>
    <cellStyle name="Comma 4 2 5 2" xfId="1396" xr:uid="{F3E803CE-0C04-4D5F-A893-6216392494E3}"/>
    <cellStyle name="Comma 4 2 6" xfId="105" xr:uid="{00000000-0005-0000-0000-00009D010000}"/>
    <cellStyle name="Comma 4 3" xfId="132" xr:uid="{00000000-0005-0000-0000-00009E010000}"/>
    <cellStyle name="Comma 4 3 2" xfId="175" xr:uid="{00000000-0005-0000-0000-00009F010000}"/>
    <cellStyle name="Comma 4 3 2 2" xfId="711" xr:uid="{00000000-0005-0000-0000-0000A0010000}"/>
    <cellStyle name="Comma 4 3 2 2 2" xfId="1268" xr:uid="{00000000-0005-0000-0000-0000A1010000}"/>
    <cellStyle name="Comma 4 3 2 3" xfId="873" xr:uid="{00000000-0005-0000-0000-0000A2010000}"/>
    <cellStyle name="Comma 4 3 3" xfId="213" xr:uid="{00000000-0005-0000-0000-0000A3010000}"/>
    <cellStyle name="Comma 4 3 4" xfId="316" xr:uid="{00000000-0005-0000-0000-0000A4010000}"/>
    <cellStyle name="Comma 4 3 4 2" xfId="1412" xr:uid="{A7B1CA6D-8806-44EE-8645-B5871557FE90}"/>
    <cellStyle name="Comma 4 4" xfId="94" xr:uid="{00000000-0005-0000-0000-0000A5010000}"/>
    <cellStyle name="Comma 4 4 2" xfId="159" xr:uid="{00000000-0005-0000-0000-0000A6010000}"/>
    <cellStyle name="Comma 4 4 2 2" xfId="859" xr:uid="{00000000-0005-0000-0000-0000A7010000}"/>
    <cellStyle name="Comma 4 4 3" xfId="694" xr:uid="{00000000-0005-0000-0000-0000A8010000}"/>
    <cellStyle name="Comma 4 5" xfId="193" xr:uid="{00000000-0005-0000-0000-0000A9010000}"/>
    <cellStyle name="Comma 4 5 2" xfId="310" xr:uid="{00000000-0005-0000-0000-0000AA010000}"/>
    <cellStyle name="Comma 4 5 2 2" xfId="1407" xr:uid="{0F60337F-500B-44C2-B018-EC91C7ADC54B}"/>
    <cellStyle name="Comma 4 6" xfId="843" xr:uid="{00000000-0005-0000-0000-0000AB010000}"/>
    <cellStyle name="Comma 4 6 2" xfId="1340" xr:uid="{00000000-0005-0000-0000-0000AC010000}"/>
    <cellStyle name="Comma 4 7" xfId="288" xr:uid="{00000000-0005-0000-0000-0000AD010000}"/>
    <cellStyle name="Comma 4 7 2" xfId="1395" xr:uid="{F8676837-6A70-453F-9E5F-338EF436F6FC}"/>
    <cellStyle name="Comma 5" xfId="39" xr:uid="{00000000-0005-0000-0000-0000AE010000}"/>
    <cellStyle name="Comma 5 2" xfId="52" xr:uid="{00000000-0005-0000-0000-0000AF010000}"/>
    <cellStyle name="Comma 5 2 2" xfId="169" xr:uid="{00000000-0005-0000-0000-0000B0010000}"/>
    <cellStyle name="Comma 5 2 2 2" xfId="238" xr:uid="{00000000-0005-0000-0000-0000B1010000}"/>
    <cellStyle name="Comma 5 2 2 2 2" xfId="895" xr:uid="{00000000-0005-0000-0000-0000B2010000}"/>
    <cellStyle name="Comma 5 2 2 3" xfId="868" xr:uid="{00000000-0005-0000-0000-0000B3010000}"/>
    <cellStyle name="Comma 5 2 3" xfId="210" xr:uid="{00000000-0005-0000-0000-0000B4010000}"/>
    <cellStyle name="Comma 5 2 4" xfId="222" xr:uid="{00000000-0005-0000-0000-0000B5010000}"/>
    <cellStyle name="Comma 5 2 5" xfId="708" xr:uid="{00000000-0005-0000-0000-0000B6010000}"/>
    <cellStyle name="Comma 5 2 5 2" xfId="1265" xr:uid="{00000000-0005-0000-0000-0000B7010000}"/>
    <cellStyle name="Comma 5 2 6" xfId="122" xr:uid="{00000000-0005-0000-0000-0000B8010000}"/>
    <cellStyle name="Comma 5 3" xfId="137" xr:uid="{00000000-0005-0000-0000-0000B9010000}"/>
    <cellStyle name="Comma 5 3 2" xfId="176" xr:uid="{00000000-0005-0000-0000-0000BA010000}"/>
    <cellStyle name="Comma 5 3 2 2" xfId="874" xr:uid="{00000000-0005-0000-0000-0000BB010000}"/>
    <cellStyle name="Comma 5 3 3" xfId="237" xr:uid="{00000000-0005-0000-0000-0000BC010000}"/>
    <cellStyle name="Comma 5 3 3 2" xfId="894" xr:uid="{00000000-0005-0000-0000-0000BD010000}"/>
    <cellStyle name="Comma 5 3 4" xfId="695" xr:uid="{00000000-0005-0000-0000-0000BE010000}"/>
    <cellStyle name="Comma 5 3 4 2" xfId="1261" xr:uid="{00000000-0005-0000-0000-0000BF010000}"/>
    <cellStyle name="Comma 5 4" xfId="103" xr:uid="{00000000-0005-0000-0000-0000C0010000}"/>
    <cellStyle name="Comma 5 4 2" xfId="162" xr:uid="{00000000-0005-0000-0000-0000C1010000}"/>
    <cellStyle name="Comma 5 4 2 2" xfId="861" xr:uid="{00000000-0005-0000-0000-0000C2010000}"/>
    <cellStyle name="Comma 5 4 3" xfId="844" xr:uid="{00000000-0005-0000-0000-0000C3010000}"/>
    <cellStyle name="Comma 5 4 3 2" xfId="1341" xr:uid="{00000000-0005-0000-0000-0000C4010000}"/>
    <cellStyle name="Comma 5 5" xfId="194" xr:uid="{00000000-0005-0000-0000-0000C5010000}"/>
    <cellStyle name="Comma 5 6" xfId="220" xr:uid="{00000000-0005-0000-0000-0000C6010000}"/>
    <cellStyle name="Comma 5 7" xfId="294" xr:uid="{00000000-0005-0000-0000-0000C7010000}"/>
    <cellStyle name="Comma 5 7 2" xfId="1400" xr:uid="{93B51466-1D4D-42C2-92F0-8CF54B8E2710}"/>
    <cellStyle name="Comma 6" xfId="109" xr:uid="{00000000-0005-0000-0000-0000C8010000}"/>
    <cellStyle name="Comma 6 2" xfId="130" xr:uid="{00000000-0005-0000-0000-0000C9010000}"/>
    <cellStyle name="Comma 6 2 2" xfId="173" xr:uid="{00000000-0005-0000-0000-0000CA010000}"/>
    <cellStyle name="Comma 6 2 2 2" xfId="871" xr:uid="{00000000-0005-0000-0000-0000CB010000}"/>
    <cellStyle name="Comma 6 2 3" xfId="240" xr:uid="{00000000-0005-0000-0000-0000CC010000}"/>
    <cellStyle name="Comma 6 2 3 2" xfId="897" xr:uid="{00000000-0005-0000-0000-0000CD010000}"/>
    <cellStyle name="Comma 6 2 4" xfId="696" xr:uid="{00000000-0005-0000-0000-0000CE010000}"/>
    <cellStyle name="Comma 6 2 4 2" xfId="1262" xr:uid="{00000000-0005-0000-0000-0000CF010000}"/>
    <cellStyle name="Comma 6 3" xfId="164" xr:uid="{00000000-0005-0000-0000-0000D0010000}"/>
    <cellStyle name="Comma 6 3 2" xfId="311" xr:uid="{00000000-0005-0000-0000-0000D1010000}"/>
    <cellStyle name="Comma 6 3 2 2" xfId="1408" xr:uid="{331506F7-485C-4212-AA3C-ECCDD56EF0F1}"/>
    <cellStyle name="Comma 6 3 3" xfId="863" xr:uid="{00000000-0005-0000-0000-0000D2010000}"/>
    <cellStyle name="Comma 6 4" xfId="195" xr:uid="{00000000-0005-0000-0000-0000D3010000}"/>
    <cellStyle name="Comma 6 5" xfId="226" xr:uid="{00000000-0005-0000-0000-0000D4010000}"/>
    <cellStyle name="Comma 6 5 2" xfId="890" xr:uid="{00000000-0005-0000-0000-0000D5010000}"/>
    <cellStyle name="Comma 6 6" xfId="295" xr:uid="{00000000-0005-0000-0000-0000D6010000}"/>
    <cellStyle name="Comma 6 6 2" xfId="1401" xr:uid="{9615173D-1597-487F-B95B-84AF763C942E}"/>
    <cellStyle name="Comma 7" xfId="111" xr:uid="{00000000-0005-0000-0000-0000D7010000}"/>
    <cellStyle name="Comma 7 2" xfId="165" xr:uid="{00000000-0005-0000-0000-0000D8010000}"/>
    <cellStyle name="Comma 7 2 2" xfId="273" xr:uid="{00000000-0005-0000-0000-0000D9010000}"/>
    <cellStyle name="Comma 7 2 2 2" xfId="902" xr:uid="{00000000-0005-0000-0000-0000DA010000}"/>
    <cellStyle name="Comma 7 2 3" xfId="864" xr:uid="{00000000-0005-0000-0000-0000DB010000}"/>
    <cellStyle name="Comma 7 3" xfId="196" xr:uid="{00000000-0005-0000-0000-0000DC010000}"/>
    <cellStyle name="Comma 7 3 2" xfId="308" xr:uid="{00000000-0005-0000-0000-0000DD010000}"/>
    <cellStyle name="Comma 7 3 2 2" xfId="1406" xr:uid="{91DBB09F-614F-4873-94AF-57CA04D6E75B}"/>
    <cellStyle name="Comma 7 4" xfId="231" xr:uid="{00000000-0005-0000-0000-0000DE010000}"/>
    <cellStyle name="Comma 7 4 2" xfId="762" xr:uid="{00000000-0005-0000-0000-0000DF010000}"/>
    <cellStyle name="Comma 7 4 2 2" xfId="1788" xr:uid="{9BD08473-ADC7-4845-AEB2-3A2D8BEFA62C}"/>
    <cellStyle name="Comma 7 4 3" xfId="1383" xr:uid="{28A9A65D-004B-4DF0-80A6-C7D32478438F}"/>
    <cellStyle name="Comma 7 5" xfId="845" xr:uid="{00000000-0005-0000-0000-0000E0010000}"/>
    <cellStyle name="Comma 7 5 2" xfId="1825" xr:uid="{E9386163-FD2E-479F-A54B-D471181BB672}"/>
    <cellStyle name="Comma 7 6" xfId="300" xr:uid="{00000000-0005-0000-0000-0000E1010000}"/>
    <cellStyle name="Comma 7 6 2" xfId="1404" xr:uid="{598EB045-2C1B-4860-958F-486B2DEB6341}"/>
    <cellStyle name="Comma 8" xfId="112" xr:uid="{00000000-0005-0000-0000-0000E2010000}"/>
    <cellStyle name="Comma 8 2" xfId="166" xr:uid="{00000000-0005-0000-0000-0000E3010000}"/>
    <cellStyle name="Comma 8 2 2" xfId="214" xr:uid="{00000000-0005-0000-0000-0000E4010000}"/>
    <cellStyle name="Comma 8 2 2 2" xfId="888" xr:uid="{00000000-0005-0000-0000-0000E5010000}"/>
    <cellStyle name="Comma 8 2 2 2 2" xfId="1842" xr:uid="{7C23181C-F550-4D0A-9776-7D424CED058A}"/>
    <cellStyle name="Comma 8 2 2 3" xfId="1380" xr:uid="{1F5CC0E5-CDCE-4838-8B4A-63AAD9A84317}"/>
    <cellStyle name="Comma 8 2 3" xfId="712" xr:uid="{00000000-0005-0000-0000-0000E6010000}"/>
    <cellStyle name="Comma 8 2 3 2" xfId="1269" xr:uid="{00000000-0005-0000-0000-0000E7010000}"/>
    <cellStyle name="Comma 8 2 3 2 2" xfId="2202" xr:uid="{7E941D7D-00EA-40C4-84AB-66BE766A2F9E}"/>
    <cellStyle name="Comma 8 2 3 3" xfId="1752" xr:uid="{47244209-81A5-4ECF-B957-02127CF3A3CC}"/>
    <cellStyle name="Comma 8 2 4" xfId="865" xr:uid="{00000000-0005-0000-0000-0000E8010000}"/>
    <cellStyle name="Comma 8 3" xfId="209" xr:uid="{00000000-0005-0000-0000-0000E9010000}"/>
    <cellStyle name="Comma 8 3 2" xfId="707" xr:uid="{00000000-0005-0000-0000-0000EA010000}"/>
    <cellStyle name="Comma 8 3 2 2" xfId="1750" xr:uid="{85250474-A68C-45C2-AA57-0B400DC6A38D}"/>
    <cellStyle name="Comma 8 3 3" xfId="1378" xr:uid="{24D7DFFA-6780-4C1F-876F-D3D1A48C9922}"/>
    <cellStyle name="Comma 8 4" xfId="314" xr:uid="{00000000-0005-0000-0000-0000EB010000}"/>
    <cellStyle name="Comma 8 4 2" xfId="924" xr:uid="{00000000-0005-0000-0000-0000EC010000}"/>
    <cellStyle name="Comma 8 4 2 2" xfId="1866" xr:uid="{652228F4-2E01-4F2F-BCCE-6E8B6CF5446C}"/>
    <cellStyle name="Comma 8 4 3" xfId="1410" xr:uid="{8D213092-ACD9-4F93-AADA-A52F0E9350F2}"/>
    <cellStyle name="Comma 9" xfId="113" xr:uid="{00000000-0005-0000-0000-0000ED010000}"/>
    <cellStyle name="Comma 9 2" xfId="167" xr:uid="{00000000-0005-0000-0000-0000EE010000}"/>
    <cellStyle name="Comma 9 2 2" xfId="866" xr:uid="{00000000-0005-0000-0000-0000EF010000}"/>
    <cellStyle name="Comma 9 3" xfId="279" xr:uid="{00000000-0005-0000-0000-0000F0010000}"/>
    <cellStyle name="Comma 9 3 2" xfId="907" xr:uid="{00000000-0005-0000-0000-0000F1010000}"/>
    <cellStyle name="Comma 9 3 2 2" xfId="1849" xr:uid="{1B051EB9-FF7A-4CFA-B5F4-802BB137787C}"/>
    <cellStyle name="Comma 9 3 3" xfId="1389" xr:uid="{F84BB012-86FF-453E-8D8D-D5A8BBABAA5D}"/>
    <cellStyle name="Comma 9 4" xfId="319" xr:uid="{00000000-0005-0000-0000-0000F2010000}"/>
    <cellStyle name="Comma 9 4 2" xfId="926" xr:uid="{00000000-0005-0000-0000-0000F3010000}"/>
    <cellStyle name="Comma 9 4 2 2" xfId="1868" xr:uid="{52296F66-78C8-42C9-A0E7-C0E702F3049C}"/>
    <cellStyle name="Comma 9 4 3" xfId="1415" xr:uid="{2BC2065B-0E03-4E44-888A-DCA631F202DC}"/>
    <cellStyle name="Currency 2" xfId="296" xr:uid="{00000000-0005-0000-0000-0000F4010000}"/>
    <cellStyle name="Euro" xfId="95" xr:uid="{00000000-0005-0000-0000-0000F5010000}"/>
    <cellStyle name="Euro 2" xfId="223" xr:uid="{00000000-0005-0000-0000-0000F6010000}"/>
    <cellStyle name="Explanatory Text" xfId="66" builtinId="53" customBuiltin="1"/>
    <cellStyle name="Explanatory Text 2" xfId="338" xr:uid="{00000000-0005-0000-0000-0000F8010000}"/>
    <cellStyle name="Explanatory Text 2 2" xfId="805" xr:uid="{00000000-0005-0000-0000-0000F9010000}"/>
    <cellStyle name="FormatedNumberBorderPatern" xfId="218" xr:uid="{00000000-0005-0000-0000-0000FA010000}"/>
    <cellStyle name="FormatedNumberBorderPatern 10" xfId="390" xr:uid="{00000000-0005-0000-0000-0000FB010000}"/>
    <cellStyle name="FormatedNumberBorderPatern 10 10" xfId="1451" xr:uid="{B6B35C02-7354-4214-8FD0-E5E4392C5A9B}"/>
    <cellStyle name="FormatedNumberBorderPatern 10 2" xfId="397" xr:uid="{00000000-0005-0000-0000-0000FC010000}"/>
    <cellStyle name="FormatedNumberBorderPatern 10 2 2" xfId="488" xr:uid="{00000000-0005-0000-0000-0000FD010000}"/>
    <cellStyle name="FormatedNumberBorderPatern 10 2 2 2" xfId="652" xr:uid="{00000000-0005-0000-0000-0000FE010000}"/>
    <cellStyle name="FormatedNumberBorderPatern 10 2 2 2 2" xfId="1220" xr:uid="{00000000-0005-0000-0000-0000FF010000}"/>
    <cellStyle name="FormatedNumberBorderPatern 10 2 2 2 2 2" xfId="2161" xr:uid="{047FCD83-2535-4B6D-A52D-30EB9D20BA62}"/>
    <cellStyle name="FormatedNumberBorderPatern 10 2 2 2 3" xfId="1709" xr:uid="{89D03512-6025-4845-9BE5-875FCD784EEE}"/>
    <cellStyle name="FormatedNumberBorderPatern 10 2 2 3" xfId="1057" xr:uid="{00000000-0005-0000-0000-000000020000}"/>
    <cellStyle name="FormatedNumberBorderPatern 10 2 2 3 2" xfId="1998" xr:uid="{2809747B-F395-4C83-953E-B218E6980240}"/>
    <cellStyle name="FormatedNumberBorderPatern 10 2 2 4" xfId="1546" xr:uid="{FC846E1F-EF0A-465F-B431-4EC3F2087AB2}"/>
    <cellStyle name="FormatedNumberBorderPatern 10 2 3" xfId="565" xr:uid="{00000000-0005-0000-0000-000001020000}"/>
    <cellStyle name="FormatedNumberBorderPatern 10 2 3 2" xfId="1133" xr:uid="{00000000-0005-0000-0000-000002020000}"/>
    <cellStyle name="FormatedNumberBorderPatern 10 2 3 2 2" xfId="2074" xr:uid="{927BE8F0-2815-4ACE-9451-F93B9B4368F4}"/>
    <cellStyle name="FormatedNumberBorderPatern 10 2 3 3" xfId="1622" xr:uid="{3F136022-5FAB-4071-AA47-879A702E04D8}"/>
    <cellStyle name="FormatedNumberBorderPatern 10 2 4" xfId="970" xr:uid="{00000000-0005-0000-0000-000003020000}"/>
    <cellStyle name="FormatedNumberBorderPatern 10 2 4 2" xfId="1911" xr:uid="{0677AEF6-3507-46E0-82C3-9697EE6EDEF6}"/>
    <cellStyle name="FormatedNumberBorderPatern 10 2 5" xfId="1458" xr:uid="{03DAB1AF-691C-4670-B043-627B7D8EDA04}"/>
    <cellStyle name="FormatedNumberBorderPatern 10 3" xfId="432" xr:uid="{00000000-0005-0000-0000-000004020000}"/>
    <cellStyle name="FormatedNumberBorderPatern 10 3 2" xfId="521" xr:uid="{00000000-0005-0000-0000-000005020000}"/>
    <cellStyle name="FormatedNumberBorderPatern 10 3 2 2" xfId="685" xr:uid="{00000000-0005-0000-0000-000006020000}"/>
    <cellStyle name="FormatedNumberBorderPatern 10 3 2 2 2" xfId="1253" xr:uid="{00000000-0005-0000-0000-000007020000}"/>
    <cellStyle name="FormatedNumberBorderPatern 10 3 2 2 2 2" xfId="2194" xr:uid="{A1083BAE-B9BC-4898-8747-F7C41F29A2D0}"/>
    <cellStyle name="FormatedNumberBorderPatern 10 3 2 2 3" xfId="1742" xr:uid="{3A7EE91D-E4BD-42FE-BAA6-B389F68D6049}"/>
    <cellStyle name="FormatedNumberBorderPatern 10 3 2 3" xfId="1090" xr:uid="{00000000-0005-0000-0000-000008020000}"/>
    <cellStyle name="FormatedNumberBorderPatern 10 3 2 3 2" xfId="2031" xr:uid="{D1518DE0-D970-4165-B1C1-4F7D65B3565F}"/>
    <cellStyle name="FormatedNumberBorderPatern 10 3 2 4" xfId="1579" xr:uid="{55AF59FC-C58C-4673-B005-0256416721BD}"/>
    <cellStyle name="FormatedNumberBorderPatern 10 3 3" xfId="598" xr:uid="{00000000-0005-0000-0000-000009020000}"/>
    <cellStyle name="FormatedNumberBorderPatern 10 3 3 2" xfId="1166" xr:uid="{00000000-0005-0000-0000-00000A020000}"/>
    <cellStyle name="FormatedNumberBorderPatern 10 3 3 2 2" xfId="2107" xr:uid="{EEA40179-5498-4F12-8EFD-5077F9166798}"/>
    <cellStyle name="FormatedNumberBorderPatern 10 3 3 3" xfId="1655" xr:uid="{5977A4F1-2E18-41D6-9D81-225EE7F816D7}"/>
    <cellStyle name="FormatedNumberBorderPatern 10 3 4" xfId="1003" xr:uid="{00000000-0005-0000-0000-00000B020000}"/>
    <cellStyle name="FormatedNumberBorderPatern 10 3 4 2" xfId="1944" xr:uid="{8A576F7B-7F78-4D0F-9D1F-90219477946E}"/>
    <cellStyle name="FormatedNumberBorderPatern 10 3 5" xfId="1492" xr:uid="{8C250E30-6396-46F3-8B44-0715BBB2FA44}"/>
    <cellStyle name="FormatedNumberBorderPatern 10 4" xfId="467" xr:uid="{00000000-0005-0000-0000-00000C020000}"/>
    <cellStyle name="FormatedNumberBorderPatern 10 4 2" xfId="632" xr:uid="{00000000-0005-0000-0000-00000D020000}"/>
    <cellStyle name="FormatedNumberBorderPatern 10 4 2 2" xfId="1200" xr:uid="{00000000-0005-0000-0000-00000E020000}"/>
    <cellStyle name="FormatedNumberBorderPatern 10 4 2 2 2" xfId="2141" xr:uid="{00CF6DEE-36D0-44E9-BF6D-9D2F1F8233E6}"/>
    <cellStyle name="FormatedNumberBorderPatern 10 4 2 3" xfId="1689" xr:uid="{7D32EE18-CF99-4E4E-9670-383E32A09EB5}"/>
    <cellStyle name="FormatedNumberBorderPatern 10 4 3" xfId="1037" xr:uid="{00000000-0005-0000-0000-00000F020000}"/>
    <cellStyle name="FormatedNumberBorderPatern 10 4 3 2" xfId="1978" xr:uid="{CE68B1B3-3FB6-446C-ABF0-DC8F695D3883}"/>
    <cellStyle name="FormatedNumberBorderPatern 10 4 4" xfId="1526" xr:uid="{F4EE5AF2-A8BC-4EEA-825F-8BB6C7CCFB34}"/>
    <cellStyle name="FormatedNumberBorderPatern 10 5" xfId="558" xr:uid="{00000000-0005-0000-0000-000010020000}"/>
    <cellStyle name="FormatedNumberBorderPatern 10 5 2" xfId="1126" xr:uid="{00000000-0005-0000-0000-000011020000}"/>
    <cellStyle name="FormatedNumberBorderPatern 10 5 2 2" xfId="2067" xr:uid="{38EED6CC-E62E-4688-B340-08CD5E58D9A5}"/>
    <cellStyle name="FormatedNumberBorderPatern 10 5 3" xfId="1615" xr:uid="{A7000967-E110-4B72-AAB5-8B40D8C812C3}"/>
    <cellStyle name="FormatedNumberBorderPatern 10 6" xfId="750" xr:uid="{00000000-0005-0000-0000-000012020000}"/>
    <cellStyle name="FormatedNumberBorderPatern 10 6 2" xfId="1297" xr:uid="{00000000-0005-0000-0000-000013020000}"/>
    <cellStyle name="FormatedNumberBorderPatern 10 6 2 2" xfId="2230" xr:uid="{615E7A0A-A56A-42FC-8D78-BB34B9862C0C}"/>
    <cellStyle name="FormatedNumberBorderPatern 10 6 3" xfId="1780" xr:uid="{B478D22B-4262-46AA-B101-EBC6CAF60F02}"/>
    <cellStyle name="FormatedNumberBorderPatern 10 7" xfId="781" xr:uid="{00000000-0005-0000-0000-000014020000}"/>
    <cellStyle name="FormatedNumberBorderPatern 10 7 2" xfId="1323" xr:uid="{00000000-0005-0000-0000-000015020000}"/>
    <cellStyle name="FormatedNumberBorderPatern 10 7 2 2" xfId="2255" xr:uid="{44CE2776-F4E6-43F7-A9CE-4D6AAA8DDEA5}"/>
    <cellStyle name="FormatedNumberBorderPatern 10 7 3" xfId="1806" xr:uid="{E1D86875-15CA-48B2-9EFA-3D1D861F5E6D}"/>
    <cellStyle name="FormatedNumberBorderPatern 10 8" xfId="833" xr:uid="{00000000-0005-0000-0000-000016020000}"/>
    <cellStyle name="FormatedNumberBorderPatern 10 8 2" xfId="1332" xr:uid="{00000000-0005-0000-0000-000017020000}"/>
    <cellStyle name="FormatedNumberBorderPatern 10 8 2 2" xfId="2264" xr:uid="{D943E0C0-82DD-42FB-AA39-ED4F7378660B}"/>
    <cellStyle name="FormatedNumberBorderPatern 10 8 3" xfId="1815" xr:uid="{BEA2C0F7-FBFC-42D7-B43A-4EFD589BDBCB}"/>
    <cellStyle name="FormatedNumberBorderPatern 10 9" xfId="963" xr:uid="{00000000-0005-0000-0000-000018020000}"/>
    <cellStyle name="FormatedNumberBorderPatern 10 9 2" xfId="1904" xr:uid="{E8804B69-3071-4ED4-9D25-329044AB341E}"/>
    <cellStyle name="FormatedNumberBorderPatern 11" xfId="391" xr:uid="{00000000-0005-0000-0000-000019020000}"/>
    <cellStyle name="FormatedNumberBorderPatern 11 10" xfId="1452" xr:uid="{17A84CF6-9D14-40CD-9814-F36C3D927200}"/>
    <cellStyle name="FormatedNumberBorderPatern 11 2" xfId="398" xr:uid="{00000000-0005-0000-0000-00001A020000}"/>
    <cellStyle name="FormatedNumberBorderPatern 11 2 2" xfId="489" xr:uid="{00000000-0005-0000-0000-00001B020000}"/>
    <cellStyle name="FormatedNumberBorderPatern 11 2 2 2" xfId="653" xr:uid="{00000000-0005-0000-0000-00001C020000}"/>
    <cellStyle name="FormatedNumberBorderPatern 11 2 2 2 2" xfId="1221" xr:uid="{00000000-0005-0000-0000-00001D020000}"/>
    <cellStyle name="FormatedNumberBorderPatern 11 2 2 2 2 2" xfId="2162" xr:uid="{EE80BD74-DE89-4933-A94D-2B8D6505B920}"/>
    <cellStyle name="FormatedNumberBorderPatern 11 2 2 2 3" xfId="1710" xr:uid="{5A369564-ADE3-4378-8976-94E335C3DF6D}"/>
    <cellStyle name="FormatedNumberBorderPatern 11 2 2 3" xfId="1058" xr:uid="{00000000-0005-0000-0000-00001E020000}"/>
    <cellStyle name="FormatedNumberBorderPatern 11 2 2 3 2" xfId="1999" xr:uid="{6A9CF002-6EF2-4C71-ACD1-1FB98DBE1CEC}"/>
    <cellStyle name="FormatedNumberBorderPatern 11 2 2 4" xfId="1547" xr:uid="{2523BE76-3FEF-40AB-9331-F336D2E8D43F}"/>
    <cellStyle name="FormatedNumberBorderPatern 11 2 3" xfId="566" xr:uid="{00000000-0005-0000-0000-00001F020000}"/>
    <cellStyle name="FormatedNumberBorderPatern 11 2 3 2" xfId="1134" xr:uid="{00000000-0005-0000-0000-000020020000}"/>
    <cellStyle name="FormatedNumberBorderPatern 11 2 3 2 2" xfId="2075" xr:uid="{04EB7D11-46BF-4699-858C-FACB968EADFA}"/>
    <cellStyle name="FormatedNumberBorderPatern 11 2 3 3" xfId="1623" xr:uid="{416BB359-C329-474E-A1EE-44C6B4035F33}"/>
    <cellStyle name="FormatedNumberBorderPatern 11 2 4" xfId="971" xr:uid="{00000000-0005-0000-0000-000021020000}"/>
    <cellStyle name="FormatedNumberBorderPatern 11 2 4 2" xfId="1912" xr:uid="{A5DEA197-6EE1-45F2-BBA6-AE26800DD561}"/>
    <cellStyle name="FormatedNumberBorderPatern 11 2 5" xfId="1459" xr:uid="{4D0798EF-B646-4D5C-8ED5-B3B17664F4C1}"/>
    <cellStyle name="FormatedNumberBorderPatern 11 3" xfId="433" xr:uid="{00000000-0005-0000-0000-000022020000}"/>
    <cellStyle name="FormatedNumberBorderPatern 11 3 2" xfId="522" xr:uid="{00000000-0005-0000-0000-000023020000}"/>
    <cellStyle name="FormatedNumberBorderPatern 11 3 2 2" xfId="686" xr:uid="{00000000-0005-0000-0000-000024020000}"/>
    <cellStyle name="FormatedNumberBorderPatern 11 3 2 2 2" xfId="1254" xr:uid="{00000000-0005-0000-0000-000025020000}"/>
    <cellStyle name="FormatedNumberBorderPatern 11 3 2 2 2 2" xfId="2195" xr:uid="{8A87772D-9D9E-4AB0-A364-5D64837522EA}"/>
    <cellStyle name="FormatedNumberBorderPatern 11 3 2 2 3" xfId="1743" xr:uid="{5FD9CCA9-1409-4CCB-A410-460774C6923D}"/>
    <cellStyle name="FormatedNumberBorderPatern 11 3 2 3" xfId="1091" xr:uid="{00000000-0005-0000-0000-000026020000}"/>
    <cellStyle name="FormatedNumberBorderPatern 11 3 2 3 2" xfId="2032" xr:uid="{01B4C1AE-3C53-4B1D-9BC4-B0C269F3B108}"/>
    <cellStyle name="FormatedNumberBorderPatern 11 3 2 4" xfId="1580" xr:uid="{1AACB4CC-92A6-4330-BAC6-1584EE3721D2}"/>
    <cellStyle name="FormatedNumberBorderPatern 11 3 3" xfId="599" xr:uid="{00000000-0005-0000-0000-000027020000}"/>
    <cellStyle name="FormatedNumberBorderPatern 11 3 3 2" xfId="1167" xr:uid="{00000000-0005-0000-0000-000028020000}"/>
    <cellStyle name="FormatedNumberBorderPatern 11 3 3 2 2" xfId="2108" xr:uid="{B44AA3CC-7AE1-4055-9D67-C9525A6D2326}"/>
    <cellStyle name="FormatedNumberBorderPatern 11 3 3 3" xfId="1656" xr:uid="{DD660BFB-19DC-45E0-A082-7E0481B03AF4}"/>
    <cellStyle name="FormatedNumberBorderPatern 11 3 4" xfId="1004" xr:uid="{00000000-0005-0000-0000-000029020000}"/>
    <cellStyle name="FormatedNumberBorderPatern 11 3 4 2" xfId="1945" xr:uid="{2B01B0E5-3624-458E-AB54-3D199EFB6ACA}"/>
    <cellStyle name="FormatedNumberBorderPatern 11 3 5" xfId="1493" xr:uid="{1D772110-6B85-4EAC-B4C9-8D0617540B09}"/>
    <cellStyle name="FormatedNumberBorderPatern 11 4" xfId="468" xr:uid="{00000000-0005-0000-0000-00002A020000}"/>
    <cellStyle name="FormatedNumberBorderPatern 11 4 2" xfId="633" xr:uid="{00000000-0005-0000-0000-00002B020000}"/>
    <cellStyle name="FormatedNumberBorderPatern 11 4 2 2" xfId="1201" xr:uid="{00000000-0005-0000-0000-00002C020000}"/>
    <cellStyle name="FormatedNumberBorderPatern 11 4 2 2 2" xfId="2142" xr:uid="{14B70413-3E0B-4D2E-9E22-CDB7C3D8AD70}"/>
    <cellStyle name="FormatedNumberBorderPatern 11 4 2 3" xfId="1690" xr:uid="{088C708E-4304-4E04-8930-4A48D2AFF58B}"/>
    <cellStyle name="FormatedNumberBorderPatern 11 4 3" xfId="1038" xr:uid="{00000000-0005-0000-0000-00002D020000}"/>
    <cellStyle name="FormatedNumberBorderPatern 11 4 3 2" xfId="1979" xr:uid="{40B477C0-30D2-4E9C-89A5-240F00A0BB21}"/>
    <cellStyle name="FormatedNumberBorderPatern 11 4 4" xfId="1527" xr:uid="{C4CAB41B-32A0-4E80-A192-30DFD54A7E8A}"/>
    <cellStyle name="FormatedNumberBorderPatern 11 5" xfId="559" xr:uid="{00000000-0005-0000-0000-00002E020000}"/>
    <cellStyle name="FormatedNumberBorderPatern 11 5 2" xfId="1127" xr:uid="{00000000-0005-0000-0000-00002F020000}"/>
    <cellStyle name="FormatedNumberBorderPatern 11 5 2 2" xfId="2068" xr:uid="{CED19CDA-5871-4C62-AEE8-8DFC84DFDCFC}"/>
    <cellStyle name="FormatedNumberBorderPatern 11 5 3" xfId="1616" xr:uid="{744D82E9-CABE-4B2B-AC9A-6A7F5851E1B4}"/>
    <cellStyle name="FormatedNumberBorderPatern 11 6" xfId="751" xr:uid="{00000000-0005-0000-0000-000030020000}"/>
    <cellStyle name="FormatedNumberBorderPatern 11 6 2" xfId="1298" xr:uid="{00000000-0005-0000-0000-000031020000}"/>
    <cellStyle name="FormatedNumberBorderPatern 11 6 2 2" xfId="2231" xr:uid="{334AFDA8-92C2-4CE2-B7DE-2F9BE5603E6E}"/>
    <cellStyle name="FormatedNumberBorderPatern 11 6 3" xfId="1781" xr:uid="{4ED34A1E-9440-4DC1-8C85-13B518E76B03}"/>
    <cellStyle name="FormatedNumberBorderPatern 11 7" xfId="782" xr:uid="{00000000-0005-0000-0000-000032020000}"/>
    <cellStyle name="FormatedNumberBorderPatern 11 7 2" xfId="1324" xr:uid="{00000000-0005-0000-0000-000033020000}"/>
    <cellStyle name="FormatedNumberBorderPatern 11 7 2 2" xfId="2256" xr:uid="{CD1F79AD-3B29-4B6B-99F5-984124A9572D}"/>
    <cellStyle name="FormatedNumberBorderPatern 11 7 3" xfId="1807" xr:uid="{1DF50DE4-F6A7-4243-A97E-C55439630EB9}"/>
    <cellStyle name="FormatedNumberBorderPatern 11 8" xfId="834" xr:uid="{00000000-0005-0000-0000-000034020000}"/>
    <cellStyle name="FormatedNumberBorderPatern 11 8 2" xfId="1333" xr:uid="{00000000-0005-0000-0000-000035020000}"/>
    <cellStyle name="FormatedNumberBorderPatern 11 8 2 2" xfId="2265" xr:uid="{D10F0E8D-914E-4691-8875-439B723782B5}"/>
    <cellStyle name="FormatedNumberBorderPatern 11 8 3" xfId="1816" xr:uid="{99D0A981-5ED5-4AD3-BBCB-0C6CE66EA6AE}"/>
    <cellStyle name="FormatedNumberBorderPatern 11 9" xfId="964" xr:uid="{00000000-0005-0000-0000-000036020000}"/>
    <cellStyle name="FormatedNumberBorderPatern 11 9 2" xfId="1905" xr:uid="{5462748C-67B6-4636-914F-BC55423B9470}"/>
    <cellStyle name="FormatedNumberBorderPatern 12" xfId="392" xr:uid="{00000000-0005-0000-0000-000037020000}"/>
    <cellStyle name="FormatedNumberBorderPatern 12 10" xfId="1453" xr:uid="{11CF419F-C656-44EC-B2E4-9AE465DAF436}"/>
    <cellStyle name="FormatedNumberBorderPatern 12 2" xfId="399" xr:uid="{00000000-0005-0000-0000-000038020000}"/>
    <cellStyle name="FormatedNumberBorderPatern 12 2 2" xfId="490" xr:uid="{00000000-0005-0000-0000-000039020000}"/>
    <cellStyle name="FormatedNumberBorderPatern 12 2 2 2" xfId="654" xr:uid="{00000000-0005-0000-0000-00003A020000}"/>
    <cellStyle name="FormatedNumberBorderPatern 12 2 2 2 2" xfId="1222" xr:uid="{00000000-0005-0000-0000-00003B020000}"/>
    <cellStyle name="FormatedNumberBorderPatern 12 2 2 2 2 2" xfId="2163" xr:uid="{166E929F-425D-4A9A-8752-9530F21B78F3}"/>
    <cellStyle name="FormatedNumberBorderPatern 12 2 2 2 3" xfId="1711" xr:uid="{98D5A6A7-7AD9-4CCE-B59E-C76082D306B8}"/>
    <cellStyle name="FormatedNumberBorderPatern 12 2 2 3" xfId="1059" xr:uid="{00000000-0005-0000-0000-00003C020000}"/>
    <cellStyle name="FormatedNumberBorderPatern 12 2 2 3 2" xfId="2000" xr:uid="{57333E2A-BC6F-4F60-B84F-49963602070C}"/>
    <cellStyle name="FormatedNumberBorderPatern 12 2 2 4" xfId="1548" xr:uid="{473D738C-F11C-42BB-B6BA-1EFAC117AB1B}"/>
    <cellStyle name="FormatedNumberBorderPatern 12 2 3" xfId="567" xr:uid="{00000000-0005-0000-0000-00003D020000}"/>
    <cellStyle name="FormatedNumberBorderPatern 12 2 3 2" xfId="1135" xr:uid="{00000000-0005-0000-0000-00003E020000}"/>
    <cellStyle name="FormatedNumberBorderPatern 12 2 3 2 2" xfId="2076" xr:uid="{3797200B-89CF-448A-9AEF-40A9672F5477}"/>
    <cellStyle name="FormatedNumberBorderPatern 12 2 3 3" xfId="1624" xr:uid="{7D9BEF58-377F-40CE-A58B-28781B5C9566}"/>
    <cellStyle name="FormatedNumberBorderPatern 12 2 4" xfId="972" xr:uid="{00000000-0005-0000-0000-00003F020000}"/>
    <cellStyle name="FormatedNumberBorderPatern 12 2 4 2" xfId="1913" xr:uid="{9F838262-C0C5-4CF9-ADAC-CE5AF5B423C8}"/>
    <cellStyle name="FormatedNumberBorderPatern 12 2 5" xfId="1460" xr:uid="{74AC63F8-94F0-4B10-97E5-1B877296B66C}"/>
    <cellStyle name="FormatedNumberBorderPatern 12 3" xfId="434" xr:uid="{00000000-0005-0000-0000-000040020000}"/>
    <cellStyle name="FormatedNumberBorderPatern 12 3 2" xfId="523" xr:uid="{00000000-0005-0000-0000-000041020000}"/>
    <cellStyle name="FormatedNumberBorderPatern 12 3 2 2" xfId="687" xr:uid="{00000000-0005-0000-0000-000042020000}"/>
    <cellStyle name="FormatedNumberBorderPatern 12 3 2 2 2" xfId="1255" xr:uid="{00000000-0005-0000-0000-000043020000}"/>
    <cellStyle name="FormatedNumberBorderPatern 12 3 2 2 2 2" xfId="2196" xr:uid="{BC63F4ED-6196-49BA-941C-06A2F10C92E6}"/>
    <cellStyle name="FormatedNumberBorderPatern 12 3 2 2 3" xfId="1744" xr:uid="{8C9B7230-9947-4DD5-B5A6-A583A3ED746C}"/>
    <cellStyle name="FormatedNumberBorderPatern 12 3 2 3" xfId="1092" xr:uid="{00000000-0005-0000-0000-000044020000}"/>
    <cellStyle name="FormatedNumberBorderPatern 12 3 2 3 2" xfId="2033" xr:uid="{01621F08-ED74-415A-9DF3-A3D9D9622EC0}"/>
    <cellStyle name="FormatedNumberBorderPatern 12 3 2 4" xfId="1581" xr:uid="{3F692A3F-6234-48A7-B046-7213E3686C34}"/>
    <cellStyle name="FormatedNumberBorderPatern 12 3 3" xfId="600" xr:uid="{00000000-0005-0000-0000-000045020000}"/>
    <cellStyle name="FormatedNumberBorderPatern 12 3 3 2" xfId="1168" xr:uid="{00000000-0005-0000-0000-000046020000}"/>
    <cellStyle name="FormatedNumberBorderPatern 12 3 3 2 2" xfId="2109" xr:uid="{DF84B1FA-9773-408E-B0AC-2726A3DCB8E5}"/>
    <cellStyle name="FormatedNumberBorderPatern 12 3 3 3" xfId="1657" xr:uid="{CE7ACB26-9A94-4A62-A3B3-D1C3E565FDD4}"/>
    <cellStyle name="FormatedNumberBorderPatern 12 3 4" xfId="1005" xr:uid="{00000000-0005-0000-0000-000047020000}"/>
    <cellStyle name="FormatedNumberBorderPatern 12 3 4 2" xfId="1946" xr:uid="{416EF4EF-9714-43BF-A97D-84DC6DC28FB0}"/>
    <cellStyle name="FormatedNumberBorderPatern 12 3 5" xfId="1494" xr:uid="{63F1E647-FDFA-40BF-A75E-8ED6B799E9F0}"/>
    <cellStyle name="FormatedNumberBorderPatern 12 4" xfId="469" xr:uid="{00000000-0005-0000-0000-000048020000}"/>
    <cellStyle name="FormatedNumberBorderPatern 12 4 2" xfId="634" xr:uid="{00000000-0005-0000-0000-000049020000}"/>
    <cellStyle name="FormatedNumberBorderPatern 12 4 2 2" xfId="1202" xr:uid="{00000000-0005-0000-0000-00004A020000}"/>
    <cellStyle name="FormatedNumberBorderPatern 12 4 2 2 2" xfId="2143" xr:uid="{58FD0FF8-82CB-4A02-8688-65F19FAEF6CF}"/>
    <cellStyle name="FormatedNumberBorderPatern 12 4 2 3" xfId="1691" xr:uid="{63F18F73-4CCD-4409-8EF8-90D6F1443EB8}"/>
    <cellStyle name="FormatedNumberBorderPatern 12 4 3" xfId="1039" xr:uid="{00000000-0005-0000-0000-00004B020000}"/>
    <cellStyle name="FormatedNumberBorderPatern 12 4 3 2" xfId="1980" xr:uid="{630E79A8-E728-4D78-AEE7-3104FBF2AF12}"/>
    <cellStyle name="FormatedNumberBorderPatern 12 4 4" xfId="1528" xr:uid="{D3AAE802-DB66-41C8-AD68-7F5DA5971789}"/>
    <cellStyle name="FormatedNumberBorderPatern 12 5" xfId="560" xr:uid="{00000000-0005-0000-0000-00004C020000}"/>
    <cellStyle name="FormatedNumberBorderPatern 12 5 2" xfId="1128" xr:uid="{00000000-0005-0000-0000-00004D020000}"/>
    <cellStyle name="FormatedNumberBorderPatern 12 5 2 2" xfId="2069" xr:uid="{A95F4826-7980-484A-887C-664E061C3EF4}"/>
    <cellStyle name="FormatedNumberBorderPatern 12 5 3" xfId="1617" xr:uid="{E63D417D-8BA4-41CE-8997-E9016A21A850}"/>
    <cellStyle name="FormatedNumberBorderPatern 12 6" xfId="752" xr:uid="{00000000-0005-0000-0000-00004E020000}"/>
    <cellStyle name="FormatedNumberBorderPatern 12 6 2" xfId="1299" xr:uid="{00000000-0005-0000-0000-00004F020000}"/>
    <cellStyle name="FormatedNumberBorderPatern 12 6 2 2" xfId="2232" xr:uid="{DCDC3CB9-CA29-4C6C-9E8C-300FEC328148}"/>
    <cellStyle name="FormatedNumberBorderPatern 12 6 3" xfId="1782" xr:uid="{32557E1F-8569-4FC5-A491-8EC41A4C1188}"/>
    <cellStyle name="FormatedNumberBorderPatern 12 7" xfId="783" xr:uid="{00000000-0005-0000-0000-000050020000}"/>
    <cellStyle name="FormatedNumberBorderPatern 12 7 2" xfId="1325" xr:uid="{00000000-0005-0000-0000-000051020000}"/>
    <cellStyle name="FormatedNumberBorderPatern 12 7 2 2" xfId="2257" xr:uid="{DFD2B007-2266-4C3F-A349-5569A5AED742}"/>
    <cellStyle name="FormatedNumberBorderPatern 12 7 3" xfId="1808" xr:uid="{D9FB37A4-A9A6-461D-BBA4-5C8CE7DB2346}"/>
    <cellStyle name="FormatedNumberBorderPatern 12 8" xfId="835" xr:uid="{00000000-0005-0000-0000-000052020000}"/>
    <cellStyle name="FormatedNumberBorderPatern 12 8 2" xfId="1334" xr:uid="{00000000-0005-0000-0000-000053020000}"/>
    <cellStyle name="FormatedNumberBorderPatern 12 8 2 2" xfId="2266" xr:uid="{274FD4BD-6A32-429A-97A9-A615B1ED3698}"/>
    <cellStyle name="FormatedNumberBorderPatern 12 8 3" xfId="1817" xr:uid="{F738ABE8-2C16-49E3-A86E-5AD5DCC9E079}"/>
    <cellStyle name="FormatedNumberBorderPatern 12 9" xfId="965" xr:uid="{00000000-0005-0000-0000-000054020000}"/>
    <cellStyle name="FormatedNumberBorderPatern 12 9 2" xfId="1906" xr:uid="{38A87A59-D6D1-49C4-81FD-9091F9C0BBFC}"/>
    <cellStyle name="FormatedNumberBorderPatern 13" xfId="436" xr:uid="{00000000-0005-0000-0000-000055020000}"/>
    <cellStyle name="FormatedNumberBorderPatern 13 2" xfId="471" xr:uid="{00000000-0005-0000-0000-000056020000}"/>
    <cellStyle name="FormatedNumberBorderPatern 13 2 2" xfId="635" xr:uid="{00000000-0005-0000-0000-000057020000}"/>
    <cellStyle name="FormatedNumberBorderPatern 13 2 2 2" xfId="1203" xr:uid="{00000000-0005-0000-0000-000058020000}"/>
    <cellStyle name="FormatedNumberBorderPatern 13 2 2 2 2" xfId="2144" xr:uid="{71146971-9310-4CD1-8DC4-D6C8A1A12B5E}"/>
    <cellStyle name="FormatedNumberBorderPatern 13 2 2 3" xfId="1692" xr:uid="{448D837F-3469-4646-9A06-9F98A5681743}"/>
    <cellStyle name="FormatedNumberBorderPatern 13 2 3" xfId="1040" xr:uid="{00000000-0005-0000-0000-000059020000}"/>
    <cellStyle name="FormatedNumberBorderPatern 13 2 3 2" xfId="1981" xr:uid="{C6783F4E-0D88-4A0D-B5C7-CD4EA130AFC7}"/>
    <cellStyle name="FormatedNumberBorderPatern 13 2 4" xfId="1529" xr:uid="{6B390B6A-3031-4C4D-914B-7ADEBF9D6436}"/>
    <cellStyle name="FormatedNumberBorderPatern 13 3" xfId="601" xr:uid="{00000000-0005-0000-0000-00005A020000}"/>
    <cellStyle name="FormatedNumberBorderPatern 13 3 2" xfId="1169" xr:uid="{00000000-0005-0000-0000-00005B020000}"/>
    <cellStyle name="FormatedNumberBorderPatern 13 3 2 2" xfId="2110" xr:uid="{78429E38-DCC9-4B8D-9C8C-A96CF47B4203}"/>
    <cellStyle name="FormatedNumberBorderPatern 13 3 3" xfId="1658" xr:uid="{ABD4714D-2CB1-4768-89AC-C0DDCB421CA3}"/>
    <cellStyle name="FormatedNumberBorderPatern 13 4" xfId="753" xr:uid="{00000000-0005-0000-0000-00005C020000}"/>
    <cellStyle name="FormatedNumberBorderPatern 13 4 2" xfId="1300" xr:uid="{00000000-0005-0000-0000-00005D020000}"/>
    <cellStyle name="FormatedNumberBorderPatern 13 4 2 2" xfId="2233" xr:uid="{E6A4EC72-1E9D-408E-86A4-2BF09FC0CB01}"/>
    <cellStyle name="FormatedNumberBorderPatern 13 4 3" xfId="1783" xr:uid="{15037573-E083-401F-B15B-8EF2175AF9AE}"/>
    <cellStyle name="FormatedNumberBorderPatern 13 5" xfId="784" xr:uid="{00000000-0005-0000-0000-00005E020000}"/>
    <cellStyle name="FormatedNumberBorderPatern 13 5 2" xfId="1326" xr:uid="{00000000-0005-0000-0000-00005F020000}"/>
    <cellStyle name="FormatedNumberBorderPatern 13 5 2 2" xfId="2258" xr:uid="{BF320546-9E42-4E58-9A30-5BD65560BE24}"/>
    <cellStyle name="FormatedNumberBorderPatern 13 5 3" xfId="1809" xr:uid="{2387AEAA-4C73-4465-B3CA-C54ED7EA4FD0}"/>
    <cellStyle name="FormatedNumberBorderPatern 13 6" xfId="836" xr:uid="{00000000-0005-0000-0000-000060020000}"/>
    <cellStyle name="FormatedNumberBorderPatern 13 6 2" xfId="1335" xr:uid="{00000000-0005-0000-0000-000061020000}"/>
    <cellStyle name="FormatedNumberBorderPatern 13 6 2 2" xfId="2267" xr:uid="{FC32D433-52BA-4A93-8F07-5B3234F1916F}"/>
    <cellStyle name="FormatedNumberBorderPatern 13 6 3" xfId="1818" xr:uid="{E1BD3B11-BE1F-4627-84DF-1C6BC0424009}"/>
    <cellStyle name="FormatedNumberBorderPatern 13 7" xfId="1006" xr:uid="{00000000-0005-0000-0000-000062020000}"/>
    <cellStyle name="FormatedNumberBorderPatern 13 7 2" xfId="1947" xr:uid="{23F9800D-5233-4CE1-B5FB-BA84B45AE326}"/>
    <cellStyle name="FormatedNumberBorderPatern 13 8" xfId="1495" xr:uid="{53EC3CDE-894D-45E4-9793-64DE5D64FD6C}"/>
    <cellStyle name="FormatedNumberBorderPatern 14" xfId="420" xr:uid="{00000000-0005-0000-0000-000063020000}"/>
    <cellStyle name="FormatedNumberBorderPatern 14 2" xfId="509" xr:uid="{00000000-0005-0000-0000-000064020000}"/>
    <cellStyle name="FormatedNumberBorderPatern 14 2 2" xfId="673" xr:uid="{00000000-0005-0000-0000-000065020000}"/>
    <cellStyle name="FormatedNumberBorderPatern 14 2 2 2" xfId="1241" xr:uid="{00000000-0005-0000-0000-000066020000}"/>
    <cellStyle name="FormatedNumberBorderPatern 14 2 2 2 2" xfId="2182" xr:uid="{AA974DB0-5513-40EA-A644-C380E2E0595F}"/>
    <cellStyle name="FormatedNumberBorderPatern 14 2 2 3" xfId="1730" xr:uid="{6CC2ED5A-5841-4592-9A9A-E03DCF3AF5F8}"/>
    <cellStyle name="FormatedNumberBorderPatern 14 2 3" xfId="1078" xr:uid="{00000000-0005-0000-0000-000067020000}"/>
    <cellStyle name="FormatedNumberBorderPatern 14 2 3 2" xfId="2019" xr:uid="{FFD2C07A-A1F6-494C-A844-869440060DC0}"/>
    <cellStyle name="FormatedNumberBorderPatern 14 2 4" xfId="1567" xr:uid="{6565E500-347A-4B8B-9C47-F705C9EFDE6D}"/>
    <cellStyle name="FormatedNumberBorderPatern 14 3" xfId="586" xr:uid="{00000000-0005-0000-0000-000068020000}"/>
    <cellStyle name="FormatedNumberBorderPatern 14 3 2" xfId="1154" xr:uid="{00000000-0005-0000-0000-000069020000}"/>
    <cellStyle name="FormatedNumberBorderPatern 14 3 2 2" xfId="2095" xr:uid="{438DD5DE-21D4-469A-9C13-80D7B553DBFF}"/>
    <cellStyle name="FormatedNumberBorderPatern 14 3 3" xfId="1643" xr:uid="{13CC1F8E-A225-4F76-9046-F6A599C3358B}"/>
    <cellStyle name="FormatedNumberBorderPatern 14 4" xfId="754" xr:uid="{00000000-0005-0000-0000-00006A020000}"/>
    <cellStyle name="FormatedNumberBorderPatern 14 4 2" xfId="1301" xr:uid="{00000000-0005-0000-0000-00006B020000}"/>
    <cellStyle name="FormatedNumberBorderPatern 14 4 2 2" xfId="2234" xr:uid="{7918C257-3A8A-4A68-8054-18D42192968F}"/>
    <cellStyle name="FormatedNumberBorderPatern 14 4 3" xfId="1784" xr:uid="{EBA44246-D89E-457B-93E5-157157174440}"/>
    <cellStyle name="FormatedNumberBorderPatern 14 5" xfId="785" xr:uid="{00000000-0005-0000-0000-00006C020000}"/>
    <cellStyle name="FormatedNumberBorderPatern 14 5 2" xfId="1327" xr:uid="{00000000-0005-0000-0000-00006D020000}"/>
    <cellStyle name="FormatedNumberBorderPatern 14 5 2 2" xfId="2259" xr:uid="{09392655-D0FB-44FC-9C86-4786B36E268C}"/>
    <cellStyle name="FormatedNumberBorderPatern 14 5 3" xfId="1810" xr:uid="{BEF71E36-0328-4704-B184-DED330CAA77D}"/>
    <cellStyle name="FormatedNumberBorderPatern 14 6" xfId="837" xr:uid="{00000000-0005-0000-0000-00006E020000}"/>
    <cellStyle name="FormatedNumberBorderPatern 14 6 2" xfId="1336" xr:uid="{00000000-0005-0000-0000-00006F020000}"/>
    <cellStyle name="FormatedNumberBorderPatern 14 6 2 2" xfId="2268" xr:uid="{2B96B2CE-D9AA-4E66-9424-AF2CB7DA21F3}"/>
    <cellStyle name="FormatedNumberBorderPatern 14 6 3" xfId="1819" xr:uid="{8FC7B621-E1EC-4EE0-85A7-E9A9C4D29905}"/>
    <cellStyle name="FormatedNumberBorderPatern 14 7" xfId="991" xr:uid="{00000000-0005-0000-0000-000070020000}"/>
    <cellStyle name="FormatedNumberBorderPatern 14 7 2" xfId="1932" xr:uid="{0F8CD937-0F3B-4182-BE79-7DF39C4E6E4E}"/>
    <cellStyle name="FormatedNumberBorderPatern 14 8" xfId="1480" xr:uid="{0AB011BA-C8BD-406F-8F53-337414FAD97E}"/>
    <cellStyle name="FormatedNumberBorderPatern 15" xfId="455" xr:uid="{00000000-0005-0000-0000-000071020000}"/>
    <cellStyle name="FormatedNumberBorderPatern 15 2" xfId="620" xr:uid="{00000000-0005-0000-0000-000072020000}"/>
    <cellStyle name="FormatedNumberBorderPatern 15 2 2" xfId="1188" xr:uid="{00000000-0005-0000-0000-000073020000}"/>
    <cellStyle name="FormatedNumberBorderPatern 15 2 2 2" xfId="2129" xr:uid="{75580CD2-560D-4F62-A857-D6F0C32C6C35}"/>
    <cellStyle name="FormatedNumberBorderPatern 15 2 3" xfId="1677" xr:uid="{437C3E83-0613-4138-B7CE-11894C622B78}"/>
    <cellStyle name="FormatedNumberBorderPatern 15 3" xfId="755" xr:uid="{00000000-0005-0000-0000-000074020000}"/>
    <cellStyle name="FormatedNumberBorderPatern 15 3 2" xfId="1302" xr:uid="{00000000-0005-0000-0000-000075020000}"/>
    <cellStyle name="FormatedNumberBorderPatern 15 3 2 2" xfId="2235" xr:uid="{AA09AA4B-E602-42A7-8DB0-EF7AD2E92BBD}"/>
    <cellStyle name="FormatedNumberBorderPatern 15 3 3" xfId="1785" xr:uid="{5ECC5749-8FF8-41D7-A395-2F48D8AFA181}"/>
    <cellStyle name="FormatedNumberBorderPatern 15 4" xfId="786" xr:uid="{00000000-0005-0000-0000-000076020000}"/>
    <cellStyle name="FormatedNumberBorderPatern 15 4 2" xfId="1328" xr:uid="{00000000-0005-0000-0000-000077020000}"/>
    <cellStyle name="FormatedNumberBorderPatern 15 4 2 2" xfId="2260" xr:uid="{8C415DEC-6886-41C8-9289-845734D9536F}"/>
    <cellStyle name="FormatedNumberBorderPatern 15 4 3" xfId="1811" xr:uid="{D9659C25-060D-42E0-B0D2-3CE4CCCDA38E}"/>
    <cellStyle name="FormatedNumberBorderPatern 15 5" xfId="838" xr:uid="{00000000-0005-0000-0000-000078020000}"/>
    <cellStyle name="FormatedNumberBorderPatern 15 5 2" xfId="1337" xr:uid="{00000000-0005-0000-0000-000079020000}"/>
    <cellStyle name="FormatedNumberBorderPatern 15 5 2 2" xfId="2269" xr:uid="{38D72BF4-7517-4DF7-ADA3-CCBC88716D33}"/>
    <cellStyle name="FormatedNumberBorderPatern 15 5 3" xfId="1820" xr:uid="{BD3F9D51-33C8-4779-BE45-A1BC789B7DF7}"/>
    <cellStyle name="FormatedNumberBorderPatern 15 6" xfId="1025" xr:uid="{00000000-0005-0000-0000-00007A020000}"/>
    <cellStyle name="FormatedNumberBorderPatern 15 6 2" xfId="1966" xr:uid="{CAA7B16A-56F2-4C5B-AD7A-C15BB068D8A6}"/>
    <cellStyle name="FormatedNumberBorderPatern 15 7" xfId="1514" xr:uid="{A6F7DDD6-A91F-4061-8D18-9E34F851BDB4}"/>
    <cellStyle name="FormatedNumberBorderPatern 16" xfId="546" xr:uid="{00000000-0005-0000-0000-00007B020000}"/>
    <cellStyle name="FormatedNumberBorderPatern 16 2" xfId="756" xr:uid="{00000000-0005-0000-0000-00007C020000}"/>
    <cellStyle name="FormatedNumberBorderPatern 16 2 2" xfId="1303" xr:uid="{00000000-0005-0000-0000-00007D020000}"/>
    <cellStyle name="FormatedNumberBorderPatern 16 2 2 2" xfId="2236" xr:uid="{1D2A5F1C-ADFE-4A01-A6AD-F46B4EF7A722}"/>
    <cellStyle name="FormatedNumberBorderPatern 16 2 3" xfId="1786" xr:uid="{C99BF934-4AEA-43F0-860C-95DC36CEAB94}"/>
    <cellStyle name="FormatedNumberBorderPatern 16 3" xfId="787" xr:uid="{00000000-0005-0000-0000-00007E020000}"/>
    <cellStyle name="FormatedNumberBorderPatern 16 3 2" xfId="1329" xr:uid="{00000000-0005-0000-0000-00007F020000}"/>
    <cellStyle name="FormatedNumberBorderPatern 16 3 2 2" xfId="2261" xr:uid="{65885FC2-5672-4314-9926-7D31287A115D}"/>
    <cellStyle name="FormatedNumberBorderPatern 16 3 3" xfId="1812" xr:uid="{506DF5D7-6E2A-484C-A304-1960CF7903AC}"/>
    <cellStyle name="FormatedNumberBorderPatern 16 4" xfId="839" xr:uid="{00000000-0005-0000-0000-000080020000}"/>
    <cellStyle name="FormatedNumberBorderPatern 16 4 2" xfId="1338" xr:uid="{00000000-0005-0000-0000-000081020000}"/>
    <cellStyle name="FormatedNumberBorderPatern 16 4 2 2" xfId="2270" xr:uid="{62E90013-2B2B-4F0C-876F-47B170EFE624}"/>
    <cellStyle name="FormatedNumberBorderPatern 16 4 3" xfId="1821" xr:uid="{DB700868-3C76-475C-A52F-E551716FA310}"/>
    <cellStyle name="FormatedNumberBorderPatern 16 5" xfId="1114" xr:uid="{00000000-0005-0000-0000-000082020000}"/>
    <cellStyle name="FormatedNumberBorderPatern 16 5 2" xfId="2055" xr:uid="{340746C0-66FE-4201-B6E6-D6E899957B72}"/>
    <cellStyle name="FormatedNumberBorderPatern 16 6" xfId="1603" xr:uid="{C0EB0FC0-5C73-4F15-B0FC-196396A988A3}"/>
    <cellStyle name="FormatedNumberBorderPatern 17" xfId="757" xr:uid="{00000000-0005-0000-0000-000083020000}"/>
    <cellStyle name="FormatedNumberBorderPatern 17 2" xfId="788" xr:uid="{00000000-0005-0000-0000-000084020000}"/>
    <cellStyle name="FormatedNumberBorderPatern 17 2 2" xfId="1330" xr:uid="{00000000-0005-0000-0000-000085020000}"/>
    <cellStyle name="FormatedNumberBorderPatern 17 2 2 2" xfId="2262" xr:uid="{DDC7C53F-3417-4610-87CE-53B36F558B83}"/>
    <cellStyle name="FormatedNumberBorderPatern 17 2 3" xfId="1813" xr:uid="{FCA7189F-286C-4704-9E79-8D636F21961A}"/>
    <cellStyle name="FormatedNumberBorderPatern 17 3" xfId="840" xr:uid="{00000000-0005-0000-0000-000086020000}"/>
    <cellStyle name="FormatedNumberBorderPatern 17 3 2" xfId="1339" xr:uid="{00000000-0005-0000-0000-000087020000}"/>
    <cellStyle name="FormatedNumberBorderPatern 17 3 2 2" xfId="2271" xr:uid="{CD67A38F-D8F1-441B-BEA2-7ED156068840}"/>
    <cellStyle name="FormatedNumberBorderPatern 17 3 3" xfId="1822" xr:uid="{CF9AA582-F472-47AA-B839-D015DCE021E1}"/>
    <cellStyle name="FormatedNumberBorderPatern 17 4" xfId="1304" xr:uid="{00000000-0005-0000-0000-000088020000}"/>
    <cellStyle name="FormatedNumberBorderPatern 17 4 2" xfId="2237" xr:uid="{71E3E389-DDCD-4D1E-BAB9-8A21FCD7B6CD}"/>
    <cellStyle name="FormatedNumberBorderPatern 17 5" xfId="1787" xr:uid="{1CED82DD-A9CC-4957-9338-9200B16A4237}"/>
    <cellStyle name="FormatedNumberBorderPatern 18" xfId="738" xr:uid="{00000000-0005-0000-0000-000089020000}"/>
    <cellStyle name="FormatedNumberBorderPatern 18 2" xfId="831" xr:uid="{00000000-0005-0000-0000-00008A020000}"/>
    <cellStyle name="FormatedNumberBorderPatern 18 3" xfId="765" xr:uid="{00000000-0005-0000-0000-00008B020000}"/>
    <cellStyle name="FormatedNumberBorderPatern 18 4" xfId="1287" xr:uid="{00000000-0005-0000-0000-00008C020000}"/>
    <cellStyle name="FormatedNumberBorderPatern 18 4 2" xfId="2220" xr:uid="{0ADE2732-42C0-40CB-9286-854EED149EEB}"/>
    <cellStyle name="FormatedNumberBorderPatern 18 5" xfId="1770" xr:uid="{4AC4F26E-085F-4AE0-9C46-CBFBC25433A4}"/>
    <cellStyle name="FormatedNumberBorderPatern 19" xfId="770" xr:uid="{00000000-0005-0000-0000-00008D020000}"/>
    <cellStyle name="FormatedNumberBorderPatern 19 2" xfId="1312" xr:uid="{00000000-0005-0000-0000-00008E020000}"/>
    <cellStyle name="FormatedNumberBorderPatern 19 2 2" xfId="2244" xr:uid="{61037A0E-7CFE-49C4-829E-C25E3AA12B9F}"/>
    <cellStyle name="FormatedNumberBorderPatern 19 3" xfId="1795" xr:uid="{EF6AD6DA-7432-42E2-813F-ACF40378A7BB}"/>
    <cellStyle name="FormatedNumberBorderPatern 2" xfId="234" xr:uid="{00000000-0005-0000-0000-00008F020000}"/>
    <cellStyle name="FormatedNumberBorderPatern 2 10" xfId="891" xr:uid="{00000000-0005-0000-0000-000090020000}"/>
    <cellStyle name="FormatedNumberBorderPatern 2 10 2" xfId="1844" xr:uid="{4155E744-36B2-40E3-9C07-7834F50073FF}"/>
    <cellStyle name="FormatedNumberBorderPatern 2 11" xfId="1384" xr:uid="{FB3AFF6C-3CD2-4C16-9EF0-EF1A040AF73C}"/>
    <cellStyle name="FormatedNumberBorderPatern 2 2" xfId="393" xr:uid="{00000000-0005-0000-0000-000091020000}"/>
    <cellStyle name="FormatedNumberBorderPatern 2 2 2" xfId="484" xr:uid="{00000000-0005-0000-0000-000092020000}"/>
    <cellStyle name="FormatedNumberBorderPatern 2 2 2 2" xfId="648" xr:uid="{00000000-0005-0000-0000-000093020000}"/>
    <cellStyle name="FormatedNumberBorderPatern 2 2 2 2 2" xfId="1216" xr:uid="{00000000-0005-0000-0000-000094020000}"/>
    <cellStyle name="FormatedNumberBorderPatern 2 2 2 2 2 2" xfId="2157" xr:uid="{08D0AFE7-A96D-4939-83DD-3AF5FB7D1062}"/>
    <cellStyle name="FormatedNumberBorderPatern 2 2 2 2 3" xfId="1705" xr:uid="{E043382F-215B-49FD-8A15-9968CF183279}"/>
    <cellStyle name="FormatedNumberBorderPatern 2 2 2 3" xfId="1053" xr:uid="{00000000-0005-0000-0000-000095020000}"/>
    <cellStyle name="FormatedNumberBorderPatern 2 2 2 3 2" xfId="1994" xr:uid="{55349524-CC10-4E8C-AB28-39E48D18690D}"/>
    <cellStyle name="FormatedNumberBorderPatern 2 2 2 4" xfId="1542" xr:uid="{F28320B9-E86C-491E-88CD-0C15498B8568}"/>
    <cellStyle name="FormatedNumberBorderPatern 2 2 3" xfId="561" xr:uid="{00000000-0005-0000-0000-000096020000}"/>
    <cellStyle name="FormatedNumberBorderPatern 2 2 3 2" xfId="1129" xr:uid="{00000000-0005-0000-0000-000097020000}"/>
    <cellStyle name="FormatedNumberBorderPatern 2 2 3 2 2" xfId="2070" xr:uid="{F7703901-1967-40FC-9975-F12C38B9881A}"/>
    <cellStyle name="FormatedNumberBorderPatern 2 2 3 3" xfId="1618" xr:uid="{6FC2BF51-D34C-40CE-A6F5-96BDB10F26B1}"/>
    <cellStyle name="FormatedNumberBorderPatern 2 2 4" xfId="966" xr:uid="{00000000-0005-0000-0000-000098020000}"/>
    <cellStyle name="FormatedNumberBorderPatern 2 2 4 2" xfId="1907" xr:uid="{21647E77-EBF4-4C64-982E-8CEFD9813AF9}"/>
    <cellStyle name="FormatedNumberBorderPatern 2 2 5" xfId="1454" xr:uid="{F5FEA4FB-224F-4F0F-8F72-E940EBCCB42B}"/>
    <cellStyle name="FormatedNumberBorderPatern 2 3" xfId="425" xr:uid="{00000000-0005-0000-0000-000099020000}"/>
    <cellStyle name="FormatedNumberBorderPatern 2 3 2" xfId="514" xr:uid="{00000000-0005-0000-0000-00009A020000}"/>
    <cellStyle name="FormatedNumberBorderPatern 2 3 2 2" xfId="678" xr:uid="{00000000-0005-0000-0000-00009B020000}"/>
    <cellStyle name="FormatedNumberBorderPatern 2 3 2 2 2" xfId="1246" xr:uid="{00000000-0005-0000-0000-00009C020000}"/>
    <cellStyle name="FormatedNumberBorderPatern 2 3 2 2 2 2" xfId="2187" xr:uid="{BA6F1D76-D123-479C-BA08-320B525D3EAA}"/>
    <cellStyle name="FormatedNumberBorderPatern 2 3 2 2 3" xfId="1735" xr:uid="{48813163-755E-46DD-9D54-A462A585DAA4}"/>
    <cellStyle name="FormatedNumberBorderPatern 2 3 2 3" xfId="1083" xr:uid="{00000000-0005-0000-0000-00009D020000}"/>
    <cellStyle name="FormatedNumberBorderPatern 2 3 2 3 2" xfId="2024" xr:uid="{30BB035A-E54E-4637-BE69-71C08ED07DDB}"/>
    <cellStyle name="FormatedNumberBorderPatern 2 3 2 4" xfId="1572" xr:uid="{089B9729-7A00-484B-B1F0-751C5B60ABD2}"/>
    <cellStyle name="FormatedNumberBorderPatern 2 3 3" xfId="591" xr:uid="{00000000-0005-0000-0000-00009E020000}"/>
    <cellStyle name="FormatedNumberBorderPatern 2 3 3 2" xfId="1159" xr:uid="{00000000-0005-0000-0000-00009F020000}"/>
    <cellStyle name="FormatedNumberBorderPatern 2 3 3 2 2" xfId="2100" xr:uid="{9A80A342-18C6-4CB4-AAC3-E6F2E68FC0F4}"/>
    <cellStyle name="FormatedNumberBorderPatern 2 3 3 3" xfId="1648" xr:uid="{1F35A3FC-3E0E-462C-8393-7EA574A27F78}"/>
    <cellStyle name="FormatedNumberBorderPatern 2 3 4" xfId="996" xr:uid="{00000000-0005-0000-0000-0000A0020000}"/>
    <cellStyle name="FormatedNumberBorderPatern 2 3 4 2" xfId="1937" xr:uid="{38BB6133-58FE-42B8-90D2-AF21133C342F}"/>
    <cellStyle name="FormatedNumberBorderPatern 2 3 5" xfId="1485" xr:uid="{A7CB3218-A17E-4909-9463-BAA899E4DD23}"/>
    <cellStyle name="FormatedNumberBorderPatern 2 4" xfId="460" xr:uid="{00000000-0005-0000-0000-0000A1020000}"/>
    <cellStyle name="FormatedNumberBorderPatern 2 4 2" xfId="625" xr:uid="{00000000-0005-0000-0000-0000A2020000}"/>
    <cellStyle name="FormatedNumberBorderPatern 2 4 2 2" xfId="1193" xr:uid="{00000000-0005-0000-0000-0000A3020000}"/>
    <cellStyle name="FormatedNumberBorderPatern 2 4 2 2 2" xfId="2134" xr:uid="{C7C03251-9B7B-4585-A99C-DEC1AACC2B54}"/>
    <cellStyle name="FormatedNumberBorderPatern 2 4 2 3" xfId="1682" xr:uid="{8EF77FFA-3396-470B-BEDA-252E0D0F8678}"/>
    <cellStyle name="FormatedNumberBorderPatern 2 4 3" xfId="1030" xr:uid="{00000000-0005-0000-0000-0000A4020000}"/>
    <cellStyle name="FormatedNumberBorderPatern 2 4 3 2" xfId="1971" xr:uid="{1182A415-64E2-4F99-88FD-41AE16011CE5}"/>
    <cellStyle name="FormatedNumberBorderPatern 2 4 4" xfId="1519" xr:uid="{A0C03A88-58C1-4E75-94E5-738C29A3C320}"/>
    <cellStyle name="FormatedNumberBorderPatern 2 5" xfId="480" xr:uid="{00000000-0005-0000-0000-0000A5020000}"/>
    <cellStyle name="FormatedNumberBorderPatern 2 5 2" xfId="644" xr:uid="{00000000-0005-0000-0000-0000A6020000}"/>
    <cellStyle name="FormatedNumberBorderPatern 2 5 2 2" xfId="1212" xr:uid="{00000000-0005-0000-0000-0000A7020000}"/>
    <cellStyle name="FormatedNumberBorderPatern 2 5 2 2 2" xfId="2153" xr:uid="{981B658E-E430-448F-AE31-1CB8BBF69356}"/>
    <cellStyle name="FormatedNumberBorderPatern 2 5 2 3" xfId="1701" xr:uid="{43249D66-94E2-49AF-BA7F-2CD3CE152DC9}"/>
    <cellStyle name="FormatedNumberBorderPatern 2 5 3" xfId="1049" xr:uid="{00000000-0005-0000-0000-0000A8020000}"/>
    <cellStyle name="FormatedNumberBorderPatern 2 5 3 2" xfId="1990" xr:uid="{C7429285-5B64-45C4-8149-9B84C9E6DDEE}"/>
    <cellStyle name="FormatedNumberBorderPatern 2 5 4" xfId="1538" xr:uid="{37502E5C-6745-4348-B77D-F558A21121A8}"/>
    <cellStyle name="FormatedNumberBorderPatern 2 6" xfId="551" xr:uid="{00000000-0005-0000-0000-0000A9020000}"/>
    <cellStyle name="FormatedNumberBorderPatern 2 6 2" xfId="1119" xr:uid="{00000000-0005-0000-0000-0000AA020000}"/>
    <cellStyle name="FormatedNumberBorderPatern 2 6 2 2" xfId="2060" xr:uid="{01E44A32-0D25-48EA-ADE3-1C002A8AAE43}"/>
    <cellStyle name="FormatedNumberBorderPatern 2 6 3" xfId="1608" xr:uid="{9DE50CD0-1B38-43D9-8FC7-99FD16A761DA}"/>
    <cellStyle name="FormatedNumberBorderPatern 2 7" xfId="744" xr:uid="{00000000-0005-0000-0000-0000AB020000}"/>
    <cellStyle name="FormatedNumberBorderPatern 2 7 2" xfId="1291" xr:uid="{00000000-0005-0000-0000-0000AC020000}"/>
    <cellStyle name="FormatedNumberBorderPatern 2 7 2 2" xfId="2224" xr:uid="{3AAE91F3-4DF6-4F02-A3E9-2177B6D9759F}"/>
    <cellStyle name="FormatedNumberBorderPatern 2 7 3" xfId="1774" xr:uid="{C84603B4-5FCD-4D3C-B85A-792EC8F78B96}"/>
    <cellStyle name="FormatedNumberBorderPatern 2 8" xfId="775" xr:uid="{00000000-0005-0000-0000-0000AD020000}"/>
    <cellStyle name="FormatedNumberBorderPatern 2 8 2" xfId="1317" xr:uid="{00000000-0005-0000-0000-0000AE020000}"/>
    <cellStyle name="FormatedNumberBorderPatern 2 8 2 2" xfId="2249" xr:uid="{78F360F9-2B5B-4EBB-8D8F-0B7443C998BD}"/>
    <cellStyle name="FormatedNumberBorderPatern 2 8 3" xfId="1800" xr:uid="{3EA9E3E5-473C-41EC-91D4-24C282B9A919}"/>
    <cellStyle name="FormatedNumberBorderPatern 2 9" xfId="381" xr:uid="{00000000-0005-0000-0000-0000AF020000}"/>
    <cellStyle name="FormatedNumberBorderPatern 2 9 2" xfId="956" xr:uid="{00000000-0005-0000-0000-0000B0020000}"/>
    <cellStyle name="FormatedNumberBorderPatern 2 9 2 2" xfId="1897" xr:uid="{D187B322-F484-4D65-A316-8D8DCFC75617}"/>
    <cellStyle name="FormatedNumberBorderPatern 2 9 3" xfId="1444" xr:uid="{E28E526B-7163-4831-ACE2-BA34275915EC}"/>
    <cellStyle name="FormatedNumberBorderPatern 20" xfId="846" xr:uid="{00000000-0005-0000-0000-0000B1020000}"/>
    <cellStyle name="FormatedNumberBorderPatern 20 2" xfId="1342" xr:uid="{00000000-0005-0000-0000-0000B2020000}"/>
    <cellStyle name="FormatedNumberBorderPatern 20 2 2" xfId="2272" xr:uid="{AAC53797-C58D-4773-BA4C-81F04E09C829}"/>
    <cellStyle name="FormatedNumberBorderPatern 20 3" xfId="1826" xr:uid="{F20C47E8-A2EC-402F-BACA-DB07C891374F}"/>
    <cellStyle name="FormatedNumberBorderPatern 21" xfId="297" xr:uid="{00000000-0005-0000-0000-0000B3020000}"/>
    <cellStyle name="FormatedNumberBorderPatern 21 2" xfId="921" xr:uid="{00000000-0005-0000-0000-0000B4020000}"/>
    <cellStyle name="FormatedNumberBorderPatern 21 2 2" xfId="1863" xr:uid="{8FF5E700-1D0F-486D-9C28-5311D87ABB0E}"/>
    <cellStyle name="FormatedNumberBorderPatern 21 3" xfId="1402" xr:uid="{5FE98361-A33D-411B-88EB-0B1FB5529374}"/>
    <cellStyle name="FormatedNumberBorderPatern 22" xfId="889" xr:uid="{00000000-0005-0000-0000-0000B5020000}"/>
    <cellStyle name="FormatedNumberBorderPatern 22 2" xfId="1843" xr:uid="{72B62862-343F-4CDC-8692-DF0B0C49EAF1}"/>
    <cellStyle name="FormatedNumberBorderPatern 23" xfId="1382" xr:uid="{65BA7C4A-A289-47B0-91B1-B38B0DD49131}"/>
    <cellStyle name="FormatedNumberBorderPatern 3" xfId="373" xr:uid="{00000000-0005-0000-0000-0000B6020000}"/>
    <cellStyle name="FormatedNumberBorderPatern 3 2" xfId="417" xr:uid="{00000000-0005-0000-0000-0000B7020000}"/>
    <cellStyle name="FormatedNumberBorderPatern 3 2 2" xfId="506" xr:uid="{00000000-0005-0000-0000-0000B8020000}"/>
    <cellStyle name="FormatedNumberBorderPatern 3 2 2 2" xfId="670" xr:uid="{00000000-0005-0000-0000-0000B9020000}"/>
    <cellStyle name="FormatedNumberBorderPatern 3 2 2 2 2" xfId="1238" xr:uid="{00000000-0005-0000-0000-0000BA020000}"/>
    <cellStyle name="FormatedNumberBorderPatern 3 2 2 2 2 2" xfId="2179" xr:uid="{734DF82F-D63C-447F-8039-0451F6F498D2}"/>
    <cellStyle name="FormatedNumberBorderPatern 3 2 2 2 3" xfId="1727" xr:uid="{8D279D65-EEA6-466C-9B5B-2EC377378818}"/>
    <cellStyle name="FormatedNumberBorderPatern 3 2 2 3" xfId="1075" xr:uid="{00000000-0005-0000-0000-0000BB020000}"/>
    <cellStyle name="FormatedNumberBorderPatern 3 2 2 3 2" xfId="2016" xr:uid="{C6D1679F-5B91-4F7B-92F6-7F178516F37B}"/>
    <cellStyle name="FormatedNumberBorderPatern 3 2 2 4" xfId="1564" xr:uid="{1713C2C1-66F5-490E-9FA5-2170115E2103}"/>
    <cellStyle name="FormatedNumberBorderPatern 3 2 3" xfId="583" xr:uid="{00000000-0005-0000-0000-0000BC020000}"/>
    <cellStyle name="FormatedNumberBorderPatern 3 2 3 2" xfId="1151" xr:uid="{00000000-0005-0000-0000-0000BD020000}"/>
    <cellStyle name="FormatedNumberBorderPatern 3 2 3 2 2" xfId="2092" xr:uid="{AADCD058-0500-4DCD-AE19-96E69974FC7D}"/>
    <cellStyle name="FormatedNumberBorderPatern 3 2 3 3" xfId="1640" xr:uid="{994D3BF7-BCED-4950-BCE1-1281B1D3B0DB}"/>
    <cellStyle name="FormatedNumberBorderPatern 3 2 4" xfId="988" xr:uid="{00000000-0005-0000-0000-0000BE020000}"/>
    <cellStyle name="FormatedNumberBorderPatern 3 2 4 2" xfId="1929" xr:uid="{C544C32E-1D13-4B8A-B385-F32A8F90B423}"/>
    <cellStyle name="FormatedNumberBorderPatern 3 2 5" xfId="1477" xr:uid="{B731B11F-6A3A-4B33-8E95-8217C088C87E}"/>
    <cellStyle name="FormatedNumberBorderPatern 3 3" xfId="452" xr:uid="{00000000-0005-0000-0000-0000BF020000}"/>
    <cellStyle name="FormatedNumberBorderPatern 3 3 2" xfId="617" xr:uid="{00000000-0005-0000-0000-0000C0020000}"/>
    <cellStyle name="FormatedNumberBorderPatern 3 3 2 2" xfId="1185" xr:uid="{00000000-0005-0000-0000-0000C1020000}"/>
    <cellStyle name="FormatedNumberBorderPatern 3 3 2 2 2" xfId="2126" xr:uid="{99DF016C-309C-47E3-946C-A855057238F0}"/>
    <cellStyle name="FormatedNumberBorderPatern 3 3 2 3" xfId="1674" xr:uid="{80CC8979-8B9D-4EB4-B915-23375A4DFF0E}"/>
    <cellStyle name="FormatedNumberBorderPatern 3 3 3" xfId="1022" xr:uid="{00000000-0005-0000-0000-0000C2020000}"/>
    <cellStyle name="FormatedNumberBorderPatern 3 3 3 2" xfId="1963" xr:uid="{16AC278B-242D-4406-8416-D8980101D34E}"/>
    <cellStyle name="FormatedNumberBorderPatern 3 3 4" xfId="1511" xr:uid="{6E2058EE-E1C2-437D-AF24-374A443F1C6B}"/>
    <cellStyle name="FormatedNumberBorderPatern 3 4" xfId="476" xr:uid="{00000000-0005-0000-0000-0000C3020000}"/>
    <cellStyle name="FormatedNumberBorderPatern 3 4 2" xfId="640" xr:uid="{00000000-0005-0000-0000-0000C4020000}"/>
    <cellStyle name="FormatedNumberBorderPatern 3 4 2 2" xfId="1208" xr:uid="{00000000-0005-0000-0000-0000C5020000}"/>
    <cellStyle name="FormatedNumberBorderPatern 3 4 2 2 2" xfId="2149" xr:uid="{7801FAE2-E40B-4F57-9832-A1EE3A41ED77}"/>
    <cellStyle name="FormatedNumberBorderPatern 3 4 2 3" xfId="1697" xr:uid="{58AB771F-A95E-42DB-9AE2-A92553127E26}"/>
    <cellStyle name="FormatedNumberBorderPatern 3 4 3" xfId="1045" xr:uid="{00000000-0005-0000-0000-0000C6020000}"/>
    <cellStyle name="FormatedNumberBorderPatern 3 4 3 2" xfId="1986" xr:uid="{C30F8730-467D-4026-A6AB-285B26B7D0C8}"/>
    <cellStyle name="FormatedNumberBorderPatern 3 4 4" xfId="1534" xr:uid="{89D1E398-EC2B-48A5-836B-68869663FDFF}"/>
    <cellStyle name="FormatedNumberBorderPatern 3 5" xfId="543" xr:uid="{00000000-0005-0000-0000-0000C7020000}"/>
    <cellStyle name="FormatedNumberBorderPatern 3 5 2" xfId="1111" xr:uid="{00000000-0005-0000-0000-0000C8020000}"/>
    <cellStyle name="FormatedNumberBorderPatern 3 5 2 2" xfId="2052" xr:uid="{15BED61A-EA24-4C9A-BFB2-733B6E0AA9D6}"/>
    <cellStyle name="FormatedNumberBorderPatern 3 5 3" xfId="1600" xr:uid="{4C46FBD8-AC17-4F10-8E97-89053CD9EF26}"/>
    <cellStyle name="FormatedNumberBorderPatern 3 6" xfId="735" xr:uid="{00000000-0005-0000-0000-0000C9020000}"/>
    <cellStyle name="FormatedNumberBorderPatern 3 6 2" xfId="1284" xr:uid="{00000000-0005-0000-0000-0000CA020000}"/>
    <cellStyle name="FormatedNumberBorderPatern 3 6 2 2" xfId="2217" xr:uid="{073E11A6-3D62-432A-90E8-F8C1654F1AC9}"/>
    <cellStyle name="FormatedNumberBorderPatern 3 6 3" xfId="1767" xr:uid="{E57B5003-9D2D-4CF3-936F-9C92053442AD}"/>
    <cellStyle name="FormatedNumberBorderPatern 3 7" xfId="767" xr:uid="{00000000-0005-0000-0000-0000CB020000}"/>
    <cellStyle name="FormatedNumberBorderPatern 3 7 2" xfId="1309" xr:uid="{00000000-0005-0000-0000-0000CC020000}"/>
    <cellStyle name="FormatedNumberBorderPatern 3 7 2 2" xfId="2241" xr:uid="{295EC535-8AA7-4AE4-A709-8D726EC8FA0E}"/>
    <cellStyle name="FormatedNumberBorderPatern 3 7 3" xfId="1792" xr:uid="{1383629A-A55D-4455-8A6F-A1CDAAAD86D8}"/>
    <cellStyle name="FormatedNumberBorderPatern 3 8" xfId="949" xr:uid="{00000000-0005-0000-0000-0000CD020000}"/>
    <cellStyle name="FormatedNumberBorderPatern 3 8 2" xfId="1890" xr:uid="{8FF8FBA3-9FC4-4CF7-99EC-DF131ACDBEDA}"/>
    <cellStyle name="FormatedNumberBorderPatern 3 9" xfId="1437" xr:uid="{21AD43B2-7A34-4DB5-B758-DB0A1220E0FE}"/>
    <cellStyle name="FormatedNumberBorderPatern 4" xfId="382" xr:uid="{00000000-0005-0000-0000-0000CE020000}"/>
    <cellStyle name="FormatedNumberBorderPatern 4 2" xfId="426" xr:uid="{00000000-0005-0000-0000-0000CF020000}"/>
    <cellStyle name="FormatedNumberBorderPatern 4 2 2" xfId="515" xr:uid="{00000000-0005-0000-0000-0000D0020000}"/>
    <cellStyle name="FormatedNumberBorderPatern 4 2 2 2" xfId="679" xr:uid="{00000000-0005-0000-0000-0000D1020000}"/>
    <cellStyle name="FormatedNumberBorderPatern 4 2 2 2 2" xfId="1247" xr:uid="{00000000-0005-0000-0000-0000D2020000}"/>
    <cellStyle name="FormatedNumberBorderPatern 4 2 2 2 2 2" xfId="2188" xr:uid="{26065356-8DBF-48A6-A7DD-EDB39E5BBC40}"/>
    <cellStyle name="FormatedNumberBorderPatern 4 2 2 2 3" xfId="1736" xr:uid="{D19BF493-846B-41DA-A64F-49AF687B66DA}"/>
    <cellStyle name="FormatedNumberBorderPatern 4 2 2 3" xfId="1084" xr:uid="{00000000-0005-0000-0000-0000D3020000}"/>
    <cellStyle name="FormatedNumberBorderPatern 4 2 2 3 2" xfId="2025" xr:uid="{669044E6-3383-464C-AF12-CBF99DC5DD1F}"/>
    <cellStyle name="FormatedNumberBorderPatern 4 2 2 4" xfId="1573" xr:uid="{F3D498EF-AC6E-410F-B7B5-1CE1B36B1A5C}"/>
    <cellStyle name="FormatedNumberBorderPatern 4 2 3" xfId="592" xr:uid="{00000000-0005-0000-0000-0000D4020000}"/>
    <cellStyle name="FormatedNumberBorderPatern 4 2 3 2" xfId="1160" xr:uid="{00000000-0005-0000-0000-0000D5020000}"/>
    <cellStyle name="FormatedNumberBorderPatern 4 2 3 2 2" xfId="2101" xr:uid="{17B63E6F-8B7A-4DC6-8B31-D1AA30419F96}"/>
    <cellStyle name="FormatedNumberBorderPatern 4 2 3 3" xfId="1649" xr:uid="{28D91806-BE4F-4819-8D9E-28DBBDEEC92A}"/>
    <cellStyle name="FormatedNumberBorderPatern 4 2 4" xfId="997" xr:uid="{00000000-0005-0000-0000-0000D6020000}"/>
    <cellStyle name="FormatedNumberBorderPatern 4 2 4 2" xfId="1938" xr:uid="{9B38B7A0-7D6A-4A5E-B79D-C09AEC99D7A6}"/>
    <cellStyle name="FormatedNumberBorderPatern 4 2 5" xfId="1486" xr:uid="{9A5996C6-0B34-4577-9135-7B3CB218F184}"/>
    <cellStyle name="FormatedNumberBorderPatern 4 3" xfId="461" xr:uid="{00000000-0005-0000-0000-0000D7020000}"/>
    <cellStyle name="FormatedNumberBorderPatern 4 3 2" xfId="626" xr:uid="{00000000-0005-0000-0000-0000D8020000}"/>
    <cellStyle name="FormatedNumberBorderPatern 4 3 2 2" xfId="1194" xr:uid="{00000000-0005-0000-0000-0000D9020000}"/>
    <cellStyle name="FormatedNumberBorderPatern 4 3 2 2 2" xfId="2135" xr:uid="{85727AD7-8880-4A23-9503-202834F9CA01}"/>
    <cellStyle name="FormatedNumberBorderPatern 4 3 2 3" xfId="1683" xr:uid="{936B04D1-0467-4553-970D-0C3AD227C684}"/>
    <cellStyle name="FormatedNumberBorderPatern 4 3 3" xfId="1031" xr:uid="{00000000-0005-0000-0000-0000DA020000}"/>
    <cellStyle name="FormatedNumberBorderPatern 4 3 3 2" xfId="1972" xr:uid="{3EA2A7FD-296D-4BEA-AC63-EB620AC61C9D}"/>
    <cellStyle name="FormatedNumberBorderPatern 4 3 4" xfId="1520" xr:uid="{9379B8B4-3736-4C73-B824-B024A7EE23EB}"/>
    <cellStyle name="FormatedNumberBorderPatern 4 4" xfId="481" xr:uid="{00000000-0005-0000-0000-0000DB020000}"/>
    <cellStyle name="FormatedNumberBorderPatern 4 4 2" xfId="645" xr:uid="{00000000-0005-0000-0000-0000DC020000}"/>
    <cellStyle name="FormatedNumberBorderPatern 4 4 2 2" xfId="1213" xr:uid="{00000000-0005-0000-0000-0000DD020000}"/>
    <cellStyle name="FormatedNumberBorderPatern 4 4 2 2 2" xfId="2154" xr:uid="{6BFDB888-677F-4175-BA73-9D08827CE26F}"/>
    <cellStyle name="FormatedNumberBorderPatern 4 4 2 3" xfId="1702" xr:uid="{4A95F92E-9358-4EAA-B3A4-D6AF00C61B7A}"/>
    <cellStyle name="FormatedNumberBorderPatern 4 4 3" xfId="1050" xr:uid="{00000000-0005-0000-0000-0000DE020000}"/>
    <cellStyle name="FormatedNumberBorderPatern 4 4 3 2" xfId="1991" xr:uid="{9EF91137-AE0A-4258-8DA1-48A3D50C5336}"/>
    <cellStyle name="FormatedNumberBorderPatern 4 4 4" xfId="1539" xr:uid="{320BAD6B-D548-402D-A794-2ECB59BCC060}"/>
    <cellStyle name="FormatedNumberBorderPatern 4 5" xfId="552" xr:uid="{00000000-0005-0000-0000-0000DF020000}"/>
    <cellStyle name="FormatedNumberBorderPatern 4 5 2" xfId="1120" xr:uid="{00000000-0005-0000-0000-0000E0020000}"/>
    <cellStyle name="FormatedNumberBorderPatern 4 5 2 2" xfId="2061" xr:uid="{0EC89D6F-B9E8-4459-88AE-15CCB3B1F2C5}"/>
    <cellStyle name="FormatedNumberBorderPatern 4 5 3" xfId="1609" xr:uid="{A4F3DF1E-6FC3-4E3F-B62D-DA3CD7BFCAE0}"/>
    <cellStyle name="FormatedNumberBorderPatern 4 6" xfId="745" xr:uid="{00000000-0005-0000-0000-0000E1020000}"/>
    <cellStyle name="FormatedNumberBorderPatern 4 6 2" xfId="1292" xr:uid="{00000000-0005-0000-0000-0000E2020000}"/>
    <cellStyle name="FormatedNumberBorderPatern 4 6 2 2" xfId="2225" xr:uid="{1758534B-2F6D-4917-B305-E0E2B3D740D2}"/>
    <cellStyle name="FormatedNumberBorderPatern 4 6 3" xfId="1775" xr:uid="{16F4E2C5-E5C7-4522-AF5C-3976F9AB5235}"/>
    <cellStyle name="FormatedNumberBorderPatern 4 7" xfId="776" xr:uid="{00000000-0005-0000-0000-0000E3020000}"/>
    <cellStyle name="FormatedNumberBorderPatern 4 7 2" xfId="1318" xr:uid="{00000000-0005-0000-0000-0000E4020000}"/>
    <cellStyle name="FormatedNumberBorderPatern 4 7 2 2" xfId="2250" xr:uid="{8DA5EDD2-C209-4838-B677-FE771870E9AF}"/>
    <cellStyle name="FormatedNumberBorderPatern 4 7 3" xfId="1801" xr:uid="{CCF522B9-2445-4BC2-85A0-FE6FC3D05C84}"/>
    <cellStyle name="FormatedNumberBorderPatern 4 8" xfId="957" xr:uid="{00000000-0005-0000-0000-0000E5020000}"/>
    <cellStyle name="FormatedNumberBorderPatern 4 8 2" xfId="1898" xr:uid="{6A0AD277-05B6-4983-A66F-9E8D95B50EFE}"/>
    <cellStyle name="FormatedNumberBorderPatern 4 9" xfId="1445" xr:uid="{3664BDFE-EE17-40C8-96FC-88BC4B1F2408}"/>
    <cellStyle name="FormatedNumberBorderPatern 5" xfId="384" xr:uid="{00000000-0005-0000-0000-0000E6020000}"/>
    <cellStyle name="FormatedNumberBorderPatern 5 2" xfId="394" xr:uid="{00000000-0005-0000-0000-0000E7020000}"/>
    <cellStyle name="FormatedNumberBorderPatern 5 2 2" xfId="485" xr:uid="{00000000-0005-0000-0000-0000E8020000}"/>
    <cellStyle name="FormatedNumberBorderPatern 5 2 2 2" xfId="649" xr:uid="{00000000-0005-0000-0000-0000E9020000}"/>
    <cellStyle name="FormatedNumberBorderPatern 5 2 2 2 2" xfId="1217" xr:uid="{00000000-0005-0000-0000-0000EA020000}"/>
    <cellStyle name="FormatedNumberBorderPatern 5 2 2 2 2 2" xfId="2158" xr:uid="{A0C8C73F-C9BC-41CA-8B0C-0DAFB6C72304}"/>
    <cellStyle name="FormatedNumberBorderPatern 5 2 2 2 3" xfId="1706" xr:uid="{C6B116C7-1547-4639-9288-562C2B1CF66B}"/>
    <cellStyle name="FormatedNumberBorderPatern 5 2 2 3" xfId="1054" xr:uid="{00000000-0005-0000-0000-0000EB020000}"/>
    <cellStyle name="FormatedNumberBorderPatern 5 2 2 3 2" xfId="1995" xr:uid="{BDFAB8CF-7248-48FF-96B0-DA1EC63E2EB1}"/>
    <cellStyle name="FormatedNumberBorderPatern 5 2 2 4" xfId="1543" xr:uid="{5C4FE257-BC5B-482F-994E-29BB2A8416D9}"/>
    <cellStyle name="FormatedNumberBorderPatern 5 2 3" xfId="562" xr:uid="{00000000-0005-0000-0000-0000EC020000}"/>
    <cellStyle name="FormatedNumberBorderPatern 5 2 3 2" xfId="1130" xr:uid="{00000000-0005-0000-0000-0000ED020000}"/>
    <cellStyle name="FormatedNumberBorderPatern 5 2 3 2 2" xfId="2071" xr:uid="{D6F698E9-5FEA-4C55-8983-D9C1D03D6B19}"/>
    <cellStyle name="FormatedNumberBorderPatern 5 2 3 3" xfId="1619" xr:uid="{69091A09-022A-4C53-84C4-D56FB73426AD}"/>
    <cellStyle name="FormatedNumberBorderPatern 5 2 4" xfId="967" xr:uid="{00000000-0005-0000-0000-0000EE020000}"/>
    <cellStyle name="FormatedNumberBorderPatern 5 2 4 2" xfId="1908" xr:uid="{499F2ECB-BAE5-4E57-84D3-166AFC08954F}"/>
    <cellStyle name="FormatedNumberBorderPatern 5 2 5" xfId="1455" xr:uid="{C769E9B6-3D43-4FBD-A361-56712F6DC898}"/>
    <cellStyle name="FormatedNumberBorderPatern 5 3" xfId="427" xr:uid="{00000000-0005-0000-0000-0000EF020000}"/>
    <cellStyle name="FormatedNumberBorderPatern 5 3 2" xfId="516" xr:uid="{00000000-0005-0000-0000-0000F0020000}"/>
    <cellStyle name="FormatedNumberBorderPatern 5 3 2 2" xfId="680" xr:uid="{00000000-0005-0000-0000-0000F1020000}"/>
    <cellStyle name="FormatedNumberBorderPatern 5 3 2 2 2" xfId="1248" xr:uid="{00000000-0005-0000-0000-0000F2020000}"/>
    <cellStyle name="FormatedNumberBorderPatern 5 3 2 2 2 2" xfId="2189" xr:uid="{F589B35F-6ACC-4AE1-9642-024E99E0D1E4}"/>
    <cellStyle name="FormatedNumberBorderPatern 5 3 2 2 3" xfId="1737" xr:uid="{C37862C7-6365-4FC8-9A9F-1F9317487883}"/>
    <cellStyle name="FormatedNumberBorderPatern 5 3 2 3" xfId="1085" xr:uid="{00000000-0005-0000-0000-0000F3020000}"/>
    <cellStyle name="FormatedNumberBorderPatern 5 3 2 3 2" xfId="2026" xr:uid="{EE427A20-7D65-4754-9BA9-C6A9F24DE0E8}"/>
    <cellStyle name="FormatedNumberBorderPatern 5 3 2 4" xfId="1574" xr:uid="{DE5AC450-37AC-49F0-AD1F-CDE23FD8DE46}"/>
    <cellStyle name="FormatedNumberBorderPatern 5 3 3" xfId="593" xr:uid="{00000000-0005-0000-0000-0000F4020000}"/>
    <cellStyle name="FormatedNumberBorderPatern 5 3 3 2" xfId="1161" xr:uid="{00000000-0005-0000-0000-0000F5020000}"/>
    <cellStyle name="FormatedNumberBorderPatern 5 3 3 2 2" xfId="2102" xr:uid="{A79E064C-5C58-4CF5-B6D5-189DBAB17B13}"/>
    <cellStyle name="FormatedNumberBorderPatern 5 3 3 3" xfId="1650" xr:uid="{5A957A9C-B70C-4AA1-A8E5-1FBF7DED2322}"/>
    <cellStyle name="FormatedNumberBorderPatern 5 3 4" xfId="998" xr:uid="{00000000-0005-0000-0000-0000F6020000}"/>
    <cellStyle name="FormatedNumberBorderPatern 5 3 4 2" xfId="1939" xr:uid="{FEB05475-5642-42AA-8E50-161C9FCC4411}"/>
    <cellStyle name="FormatedNumberBorderPatern 5 3 5" xfId="1487" xr:uid="{A49816E7-7385-43F3-939A-02C26064BCC5}"/>
    <cellStyle name="FormatedNumberBorderPatern 5 4" xfId="462" xr:uid="{00000000-0005-0000-0000-0000F7020000}"/>
    <cellStyle name="FormatedNumberBorderPatern 5 4 2" xfId="627" xr:uid="{00000000-0005-0000-0000-0000F8020000}"/>
    <cellStyle name="FormatedNumberBorderPatern 5 4 2 2" xfId="1195" xr:uid="{00000000-0005-0000-0000-0000F9020000}"/>
    <cellStyle name="FormatedNumberBorderPatern 5 4 2 2 2" xfId="2136" xr:uid="{2AEA6C46-CCA6-4C89-8FB1-C60D6028D6E7}"/>
    <cellStyle name="FormatedNumberBorderPatern 5 4 2 3" xfId="1684" xr:uid="{FE8121CD-2106-410C-B770-52A7D99A4CA0}"/>
    <cellStyle name="FormatedNumberBorderPatern 5 4 3" xfId="1032" xr:uid="{00000000-0005-0000-0000-0000FA020000}"/>
    <cellStyle name="FormatedNumberBorderPatern 5 4 3 2" xfId="1973" xr:uid="{7158F710-C6DE-4FCA-97B6-137240A15805}"/>
    <cellStyle name="FormatedNumberBorderPatern 5 4 4" xfId="1521" xr:uid="{58E7D61D-7BB1-4EBE-837C-78AB1853025D}"/>
    <cellStyle name="FormatedNumberBorderPatern 5 5" xfId="553" xr:uid="{00000000-0005-0000-0000-0000FB020000}"/>
    <cellStyle name="FormatedNumberBorderPatern 5 5 2" xfId="1121" xr:uid="{00000000-0005-0000-0000-0000FC020000}"/>
    <cellStyle name="FormatedNumberBorderPatern 5 5 2 2" xfId="2062" xr:uid="{D67D5F15-FFF8-422A-AC9A-A339109CEF9A}"/>
    <cellStyle name="FormatedNumberBorderPatern 5 5 3" xfId="1610" xr:uid="{0377ECFB-F44A-4C65-A24A-30BA2FE6209E}"/>
    <cellStyle name="FormatedNumberBorderPatern 5 6" xfId="746" xr:uid="{00000000-0005-0000-0000-0000FD020000}"/>
    <cellStyle name="FormatedNumberBorderPatern 5 6 2" xfId="1293" xr:uid="{00000000-0005-0000-0000-0000FE020000}"/>
    <cellStyle name="FormatedNumberBorderPatern 5 6 2 2" xfId="2226" xr:uid="{770F3CE6-0190-46CF-92C0-959BA645DB85}"/>
    <cellStyle name="FormatedNumberBorderPatern 5 6 3" xfId="1776" xr:uid="{C2E4B4BE-8E27-4CD1-BFFA-AD84B02783EE}"/>
    <cellStyle name="FormatedNumberBorderPatern 5 7" xfId="777" xr:uid="{00000000-0005-0000-0000-0000FF020000}"/>
    <cellStyle name="FormatedNumberBorderPatern 5 7 2" xfId="1319" xr:uid="{00000000-0005-0000-0000-000000030000}"/>
    <cellStyle name="FormatedNumberBorderPatern 5 7 2 2" xfId="2251" xr:uid="{E5526D91-919A-4A70-AFC1-D2FD23383A79}"/>
    <cellStyle name="FormatedNumberBorderPatern 5 7 3" xfId="1802" xr:uid="{DC1A2FB9-DFE8-4880-9987-FC918C864F69}"/>
    <cellStyle name="FormatedNumberBorderPatern 5 8" xfId="958" xr:uid="{00000000-0005-0000-0000-000001030000}"/>
    <cellStyle name="FormatedNumberBorderPatern 5 8 2" xfId="1899" xr:uid="{DBA4FCA6-7A00-4450-ABCF-A5AEC8CC8DAC}"/>
    <cellStyle name="FormatedNumberBorderPatern 5 9" xfId="1446" xr:uid="{B0CF521B-7097-4F5D-9777-7078A760AC6D}"/>
    <cellStyle name="FormatedNumberBorderPatern 6" xfId="372" xr:uid="{00000000-0005-0000-0000-000002030000}"/>
    <cellStyle name="FormatedNumberBorderPatern 6 2" xfId="416" xr:uid="{00000000-0005-0000-0000-000003030000}"/>
    <cellStyle name="FormatedNumberBorderPatern 6 2 2" xfId="505" xr:uid="{00000000-0005-0000-0000-000004030000}"/>
    <cellStyle name="FormatedNumberBorderPatern 6 2 2 2" xfId="669" xr:uid="{00000000-0005-0000-0000-000005030000}"/>
    <cellStyle name="FormatedNumberBorderPatern 6 2 2 2 2" xfId="1237" xr:uid="{00000000-0005-0000-0000-000006030000}"/>
    <cellStyle name="FormatedNumberBorderPatern 6 2 2 2 2 2" xfId="2178" xr:uid="{52187F55-CDFC-4518-96BC-A3CF438A851B}"/>
    <cellStyle name="FormatedNumberBorderPatern 6 2 2 2 3" xfId="1726" xr:uid="{F07D6DA3-FEBF-42AC-89DA-2E5A2FCAE5B4}"/>
    <cellStyle name="FormatedNumberBorderPatern 6 2 2 3" xfId="1074" xr:uid="{00000000-0005-0000-0000-000007030000}"/>
    <cellStyle name="FormatedNumberBorderPatern 6 2 2 3 2" xfId="2015" xr:uid="{A36E9039-CE22-4C92-BB0C-7EF7D38AE5FB}"/>
    <cellStyle name="FormatedNumberBorderPatern 6 2 2 4" xfId="1563" xr:uid="{487A952E-E608-4B66-87D6-E3C1617F6D4E}"/>
    <cellStyle name="FormatedNumberBorderPatern 6 2 3" xfId="582" xr:uid="{00000000-0005-0000-0000-000008030000}"/>
    <cellStyle name="FormatedNumberBorderPatern 6 2 3 2" xfId="1150" xr:uid="{00000000-0005-0000-0000-000009030000}"/>
    <cellStyle name="FormatedNumberBorderPatern 6 2 3 2 2" xfId="2091" xr:uid="{6FC9A48C-DCA8-465E-8CBA-FDB52A919003}"/>
    <cellStyle name="FormatedNumberBorderPatern 6 2 3 3" xfId="1639" xr:uid="{ECD570E7-0116-4185-B43E-ECA9A16298FE}"/>
    <cellStyle name="FormatedNumberBorderPatern 6 2 4" xfId="987" xr:uid="{00000000-0005-0000-0000-00000A030000}"/>
    <cellStyle name="FormatedNumberBorderPatern 6 2 4 2" xfId="1928" xr:uid="{C065B6EE-3DF0-42FA-A6CD-9C52A149728B}"/>
    <cellStyle name="FormatedNumberBorderPatern 6 2 5" xfId="1476" xr:uid="{8FB946BB-742E-4AE3-B148-ADF1AB14200E}"/>
    <cellStyle name="FormatedNumberBorderPatern 6 3" xfId="451" xr:uid="{00000000-0005-0000-0000-00000B030000}"/>
    <cellStyle name="FormatedNumberBorderPatern 6 3 2" xfId="616" xr:uid="{00000000-0005-0000-0000-00000C030000}"/>
    <cellStyle name="FormatedNumberBorderPatern 6 3 2 2" xfId="1184" xr:uid="{00000000-0005-0000-0000-00000D030000}"/>
    <cellStyle name="FormatedNumberBorderPatern 6 3 2 2 2" xfId="2125" xr:uid="{94B42C8E-3B52-4330-8C09-86F40BFBFC91}"/>
    <cellStyle name="FormatedNumberBorderPatern 6 3 2 3" xfId="1673" xr:uid="{AE413E09-6949-4223-90D8-BA3FD9C5F8E1}"/>
    <cellStyle name="FormatedNumberBorderPatern 6 3 3" xfId="1021" xr:uid="{00000000-0005-0000-0000-00000E030000}"/>
    <cellStyle name="FormatedNumberBorderPatern 6 3 3 2" xfId="1962" xr:uid="{5B5F1655-FFAB-41E9-8631-D9029C37753C}"/>
    <cellStyle name="FormatedNumberBorderPatern 6 3 4" xfId="1510" xr:uid="{CC64CC4E-0BD6-4C99-B580-BBCE25E2C273}"/>
    <cellStyle name="FormatedNumberBorderPatern 6 4" xfId="475" xr:uid="{00000000-0005-0000-0000-00000F030000}"/>
    <cellStyle name="FormatedNumberBorderPatern 6 4 2" xfId="639" xr:uid="{00000000-0005-0000-0000-000010030000}"/>
    <cellStyle name="FormatedNumberBorderPatern 6 4 2 2" xfId="1207" xr:uid="{00000000-0005-0000-0000-000011030000}"/>
    <cellStyle name="FormatedNumberBorderPatern 6 4 2 2 2" xfId="2148" xr:uid="{F92D7944-6084-4728-91AC-125B2FDC32CC}"/>
    <cellStyle name="FormatedNumberBorderPatern 6 4 2 3" xfId="1696" xr:uid="{AA811881-1D64-45D0-B7DC-1C5120EB6438}"/>
    <cellStyle name="FormatedNumberBorderPatern 6 4 3" xfId="1044" xr:uid="{00000000-0005-0000-0000-000012030000}"/>
    <cellStyle name="FormatedNumberBorderPatern 6 4 3 2" xfId="1985" xr:uid="{D689A94D-D046-46AE-9100-F7842A21D2E2}"/>
    <cellStyle name="FormatedNumberBorderPatern 6 4 4" xfId="1533" xr:uid="{7AA40B2F-408D-4605-929C-65C50DA35B5D}"/>
    <cellStyle name="FormatedNumberBorderPatern 6 5" xfId="542" xr:uid="{00000000-0005-0000-0000-000013030000}"/>
    <cellStyle name="FormatedNumberBorderPatern 6 5 2" xfId="1110" xr:uid="{00000000-0005-0000-0000-000014030000}"/>
    <cellStyle name="FormatedNumberBorderPatern 6 5 2 2" xfId="2051" xr:uid="{F579F293-A522-474E-9048-03152C8CA242}"/>
    <cellStyle name="FormatedNumberBorderPatern 6 5 3" xfId="1599" xr:uid="{9AE2B5E1-F09F-42B0-B996-D5A6999CB5D4}"/>
    <cellStyle name="FormatedNumberBorderPatern 6 6" xfId="734" xr:uid="{00000000-0005-0000-0000-000015030000}"/>
    <cellStyle name="FormatedNumberBorderPatern 6 6 2" xfId="1283" xr:uid="{00000000-0005-0000-0000-000016030000}"/>
    <cellStyle name="FormatedNumberBorderPatern 6 6 2 2" xfId="2216" xr:uid="{2C172C00-633E-4E43-ADE9-54402F025FD8}"/>
    <cellStyle name="FormatedNumberBorderPatern 6 6 3" xfId="1766" xr:uid="{5F754BF2-4773-46B0-9AB7-ADE77BE12B1A}"/>
    <cellStyle name="FormatedNumberBorderPatern 6 7" xfId="766" xr:uid="{00000000-0005-0000-0000-000017030000}"/>
    <cellStyle name="FormatedNumberBorderPatern 6 7 2" xfId="1308" xr:uid="{00000000-0005-0000-0000-000018030000}"/>
    <cellStyle name="FormatedNumberBorderPatern 6 7 2 2" xfId="2240" xr:uid="{97CFF483-A550-41B0-949A-275339DCE904}"/>
    <cellStyle name="FormatedNumberBorderPatern 6 7 3" xfId="1791" xr:uid="{1D9F62C0-DBFB-4435-8CC6-658A3D53BBFD}"/>
    <cellStyle name="FormatedNumberBorderPatern 6 8" xfId="948" xr:uid="{00000000-0005-0000-0000-000019030000}"/>
    <cellStyle name="FormatedNumberBorderPatern 6 8 2" xfId="1889" xr:uid="{AA561E0A-3254-4A3C-80D8-27B1E67B7E43}"/>
    <cellStyle name="FormatedNumberBorderPatern 6 9" xfId="1436" xr:uid="{4474B910-D32C-451E-9964-4774E5D6C203}"/>
    <cellStyle name="FormatedNumberBorderPatern 7" xfId="385" xr:uid="{00000000-0005-0000-0000-00001A030000}"/>
    <cellStyle name="FormatedNumberBorderPatern 7 2" xfId="428" xr:uid="{00000000-0005-0000-0000-00001B030000}"/>
    <cellStyle name="FormatedNumberBorderPatern 7 2 2" xfId="517" xr:uid="{00000000-0005-0000-0000-00001C030000}"/>
    <cellStyle name="FormatedNumberBorderPatern 7 2 2 2" xfId="681" xr:uid="{00000000-0005-0000-0000-00001D030000}"/>
    <cellStyle name="FormatedNumberBorderPatern 7 2 2 2 2" xfId="1249" xr:uid="{00000000-0005-0000-0000-00001E030000}"/>
    <cellStyle name="FormatedNumberBorderPatern 7 2 2 2 2 2" xfId="2190" xr:uid="{7FADD128-39F1-4B43-A2C2-770FA439FD42}"/>
    <cellStyle name="FormatedNumberBorderPatern 7 2 2 2 3" xfId="1738" xr:uid="{D92698C7-C20D-4BD1-BC4E-75E1F41A1B1C}"/>
    <cellStyle name="FormatedNumberBorderPatern 7 2 2 3" xfId="1086" xr:uid="{00000000-0005-0000-0000-00001F030000}"/>
    <cellStyle name="FormatedNumberBorderPatern 7 2 2 3 2" xfId="2027" xr:uid="{52279092-A3A2-4C89-BBB9-446BB482F032}"/>
    <cellStyle name="FormatedNumberBorderPatern 7 2 2 4" xfId="1575" xr:uid="{679442FF-4526-41EE-B421-92491D240FCE}"/>
    <cellStyle name="FormatedNumberBorderPatern 7 2 3" xfId="594" xr:uid="{00000000-0005-0000-0000-000020030000}"/>
    <cellStyle name="FormatedNumberBorderPatern 7 2 3 2" xfId="1162" xr:uid="{00000000-0005-0000-0000-000021030000}"/>
    <cellStyle name="FormatedNumberBorderPatern 7 2 3 2 2" xfId="2103" xr:uid="{3509F77B-7029-43E1-9527-FBE637F485B3}"/>
    <cellStyle name="FormatedNumberBorderPatern 7 2 3 3" xfId="1651" xr:uid="{D8F39CDE-CB79-4529-9B75-F7C495AEB3AB}"/>
    <cellStyle name="FormatedNumberBorderPatern 7 2 4" xfId="999" xr:uid="{00000000-0005-0000-0000-000022030000}"/>
    <cellStyle name="FormatedNumberBorderPatern 7 2 4 2" xfId="1940" xr:uid="{B928F7DA-7265-4C57-869C-3C0221740379}"/>
    <cellStyle name="FormatedNumberBorderPatern 7 2 5" xfId="1488" xr:uid="{78C732EE-8CC4-44E9-B296-24EA09C4875D}"/>
    <cellStyle name="FormatedNumberBorderPatern 7 3" xfId="463" xr:uid="{00000000-0005-0000-0000-000023030000}"/>
    <cellStyle name="FormatedNumberBorderPatern 7 3 2" xfId="628" xr:uid="{00000000-0005-0000-0000-000024030000}"/>
    <cellStyle name="FormatedNumberBorderPatern 7 3 2 2" xfId="1196" xr:uid="{00000000-0005-0000-0000-000025030000}"/>
    <cellStyle name="FormatedNumberBorderPatern 7 3 2 2 2" xfId="2137" xr:uid="{105E794A-1911-4575-B80E-C26E6B14598F}"/>
    <cellStyle name="FormatedNumberBorderPatern 7 3 2 3" xfId="1685" xr:uid="{B7E8BDDF-E551-4F74-B1B9-FAD4A160405E}"/>
    <cellStyle name="FormatedNumberBorderPatern 7 3 3" xfId="1033" xr:uid="{00000000-0005-0000-0000-000026030000}"/>
    <cellStyle name="FormatedNumberBorderPatern 7 3 3 2" xfId="1974" xr:uid="{5D41FD2B-98A3-4A11-809B-21B52D5DB2C3}"/>
    <cellStyle name="FormatedNumberBorderPatern 7 3 4" xfId="1522" xr:uid="{BFE956C7-3DB8-431F-8203-E168D0967DE7}"/>
    <cellStyle name="FormatedNumberBorderPatern 7 4" xfId="482" xr:uid="{00000000-0005-0000-0000-000027030000}"/>
    <cellStyle name="FormatedNumberBorderPatern 7 4 2" xfId="646" xr:uid="{00000000-0005-0000-0000-000028030000}"/>
    <cellStyle name="FormatedNumberBorderPatern 7 4 2 2" xfId="1214" xr:uid="{00000000-0005-0000-0000-000029030000}"/>
    <cellStyle name="FormatedNumberBorderPatern 7 4 2 2 2" xfId="2155" xr:uid="{CCC74CC8-8E34-4E53-86B7-A9B6A8F75351}"/>
    <cellStyle name="FormatedNumberBorderPatern 7 4 2 3" xfId="1703" xr:uid="{2D1D2C83-EE8C-499C-810F-6F64FCDCDD8D}"/>
    <cellStyle name="FormatedNumberBorderPatern 7 4 3" xfId="1051" xr:uid="{00000000-0005-0000-0000-00002A030000}"/>
    <cellStyle name="FormatedNumberBorderPatern 7 4 3 2" xfId="1992" xr:uid="{78A88143-8D99-45B0-98B7-AA52633E9A6D}"/>
    <cellStyle name="FormatedNumberBorderPatern 7 4 4" xfId="1540" xr:uid="{EE975439-5226-45B2-BC44-20838BFE288A}"/>
    <cellStyle name="FormatedNumberBorderPatern 7 5" xfId="554" xr:uid="{00000000-0005-0000-0000-00002B030000}"/>
    <cellStyle name="FormatedNumberBorderPatern 7 5 2" xfId="1122" xr:uid="{00000000-0005-0000-0000-00002C030000}"/>
    <cellStyle name="FormatedNumberBorderPatern 7 5 2 2" xfId="2063" xr:uid="{C9B7F1DF-00BB-431F-B057-9A1BC1B97047}"/>
    <cellStyle name="FormatedNumberBorderPatern 7 5 3" xfId="1611" xr:uid="{1B519B6A-3616-4A45-B419-EFCA52DFC6F7}"/>
    <cellStyle name="FormatedNumberBorderPatern 7 6" xfId="747" xr:uid="{00000000-0005-0000-0000-00002D030000}"/>
    <cellStyle name="FormatedNumberBorderPatern 7 6 2" xfId="1294" xr:uid="{00000000-0005-0000-0000-00002E030000}"/>
    <cellStyle name="FormatedNumberBorderPatern 7 6 2 2" xfId="2227" xr:uid="{9D2AD74F-5249-4B69-8163-D13566AC7A9C}"/>
    <cellStyle name="FormatedNumberBorderPatern 7 6 3" xfId="1777" xr:uid="{4DE976C0-D51E-438F-AEBE-7F47F0566FD6}"/>
    <cellStyle name="FormatedNumberBorderPatern 7 7" xfId="778" xr:uid="{00000000-0005-0000-0000-00002F030000}"/>
    <cellStyle name="FormatedNumberBorderPatern 7 7 2" xfId="1320" xr:uid="{00000000-0005-0000-0000-000030030000}"/>
    <cellStyle name="FormatedNumberBorderPatern 7 7 2 2" xfId="2252" xr:uid="{C0CBCB44-CF5A-4BEA-9DFD-3A4468BCA25A}"/>
    <cellStyle name="FormatedNumberBorderPatern 7 7 3" xfId="1803" xr:uid="{F7EF0B07-9040-4D36-BA11-B73F5E6CA874}"/>
    <cellStyle name="FormatedNumberBorderPatern 7 8" xfId="959" xr:uid="{00000000-0005-0000-0000-000031030000}"/>
    <cellStyle name="FormatedNumberBorderPatern 7 8 2" xfId="1900" xr:uid="{43167CF5-6FAE-4ADB-8F22-79ED42F09A24}"/>
    <cellStyle name="FormatedNumberBorderPatern 7 9" xfId="1447" xr:uid="{1B524D02-E957-4695-AAF9-08EF85BE2927}"/>
    <cellStyle name="FormatedNumberBorderPatern 8" xfId="386" xr:uid="{00000000-0005-0000-0000-000032030000}"/>
    <cellStyle name="FormatedNumberBorderPatern 8 2" xfId="395" xr:uid="{00000000-0005-0000-0000-000033030000}"/>
    <cellStyle name="FormatedNumberBorderPatern 8 2 2" xfId="486" xr:uid="{00000000-0005-0000-0000-000034030000}"/>
    <cellStyle name="FormatedNumberBorderPatern 8 2 2 2" xfId="650" xr:uid="{00000000-0005-0000-0000-000035030000}"/>
    <cellStyle name="FormatedNumberBorderPatern 8 2 2 2 2" xfId="1218" xr:uid="{00000000-0005-0000-0000-000036030000}"/>
    <cellStyle name="FormatedNumberBorderPatern 8 2 2 2 2 2" xfId="2159" xr:uid="{B8B89B30-B516-4230-93E3-CFCF23E5C1AE}"/>
    <cellStyle name="FormatedNumberBorderPatern 8 2 2 2 3" xfId="1707" xr:uid="{44DC52BB-B839-4073-A5A4-2B7EB32B41D2}"/>
    <cellStyle name="FormatedNumberBorderPatern 8 2 2 3" xfId="1055" xr:uid="{00000000-0005-0000-0000-000037030000}"/>
    <cellStyle name="FormatedNumberBorderPatern 8 2 2 3 2" xfId="1996" xr:uid="{2D4F98EE-C163-40F6-9A46-6022ECCAF93C}"/>
    <cellStyle name="FormatedNumberBorderPatern 8 2 2 4" xfId="1544" xr:uid="{8D36FB67-A21A-49FF-A71A-D31C1CFA44F1}"/>
    <cellStyle name="FormatedNumberBorderPatern 8 2 3" xfId="563" xr:uid="{00000000-0005-0000-0000-000038030000}"/>
    <cellStyle name="FormatedNumberBorderPatern 8 2 3 2" xfId="1131" xr:uid="{00000000-0005-0000-0000-000039030000}"/>
    <cellStyle name="FormatedNumberBorderPatern 8 2 3 2 2" xfId="2072" xr:uid="{39593F77-7710-48F6-B630-557BA80B2370}"/>
    <cellStyle name="FormatedNumberBorderPatern 8 2 3 3" xfId="1620" xr:uid="{84BCF015-3CFB-4259-A1C9-224EF6554195}"/>
    <cellStyle name="FormatedNumberBorderPatern 8 2 4" xfId="968" xr:uid="{00000000-0005-0000-0000-00003A030000}"/>
    <cellStyle name="FormatedNumberBorderPatern 8 2 4 2" xfId="1909" xr:uid="{27148F70-23A6-4DE8-B456-2A60DDF0CC69}"/>
    <cellStyle name="FormatedNumberBorderPatern 8 2 5" xfId="1456" xr:uid="{2EC34B09-0C25-4C99-88DF-9BFF84CAFA60}"/>
    <cellStyle name="FormatedNumberBorderPatern 8 3" xfId="429" xr:uid="{00000000-0005-0000-0000-00003B030000}"/>
    <cellStyle name="FormatedNumberBorderPatern 8 3 2" xfId="518" xr:uid="{00000000-0005-0000-0000-00003C030000}"/>
    <cellStyle name="FormatedNumberBorderPatern 8 3 2 2" xfId="682" xr:uid="{00000000-0005-0000-0000-00003D030000}"/>
    <cellStyle name="FormatedNumberBorderPatern 8 3 2 2 2" xfId="1250" xr:uid="{00000000-0005-0000-0000-00003E030000}"/>
    <cellStyle name="FormatedNumberBorderPatern 8 3 2 2 2 2" xfId="2191" xr:uid="{09B9B244-0B60-46C2-91A8-50609A32E732}"/>
    <cellStyle name="FormatedNumberBorderPatern 8 3 2 2 3" xfId="1739" xr:uid="{79F7BF96-411E-4D4E-9AA9-E878A6183319}"/>
    <cellStyle name="FormatedNumberBorderPatern 8 3 2 3" xfId="1087" xr:uid="{00000000-0005-0000-0000-00003F030000}"/>
    <cellStyle name="FormatedNumberBorderPatern 8 3 2 3 2" xfId="2028" xr:uid="{7D3348D3-D104-4178-9EB6-DD2B73052B86}"/>
    <cellStyle name="FormatedNumberBorderPatern 8 3 2 4" xfId="1576" xr:uid="{83A289E1-6F44-405C-9569-3BE42DBF2C99}"/>
    <cellStyle name="FormatedNumberBorderPatern 8 3 3" xfId="595" xr:uid="{00000000-0005-0000-0000-000040030000}"/>
    <cellStyle name="FormatedNumberBorderPatern 8 3 3 2" xfId="1163" xr:uid="{00000000-0005-0000-0000-000041030000}"/>
    <cellStyle name="FormatedNumberBorderPatern 8 3 3 2 2" xfId="2104" xr:uid="{540AB225-EFF8-4A41-94D7-4B22895D2A41}"/>
    <cellStyle name="FormatedNumberBorderPatern 8 3 3 3" xfId="1652" xr:uid="{BAEAF5C4-383C-409A-B1EA-5AF653B3474A}"/>
    <cellStyle name="FormatedNumberBorderPatern 8 3 4" xfId="1000" xr:uid="{00000000-0005-0000-0000-000042030000}"/>
    <cellStyle name="FormatedNumberBorderPatern 8 3 4 2" xfId="1941" xr:uid="{F59362BF-A4C5-4BB9-9268-F398A3ECA427}"/>
    <cellStyle name="FormatedNumberBorderPatern 8 3 5" xfId="1489" xr:uid="{F8C8FA44-C04B-4A93-84B4-866488BDD379}"/>
    <cellStyle name="FormatedNumberBorderPatern 8 4" xfId="464" xr:uid="{00000000-0005-0000-0000-000043030000}"/>
    <cellStyle name="FormatedNumberBorderPatern 8 4 2" xfId="629" xr:uid="{00000000-0005-0000-0000-000044030000}"/>
    <cellStyle name="FormatedNumberBorderPatern 8 4 2 2" xfId="1197" xr:uid="{00000000-0005-0000-0000-000045030000}"/>
    <cellStyle name="FormatedNumberBorderPatern 8 4 2 2 2" xfId="2138" xr:uid="{ACD091EB-4A28-4BEC-BE90-8E5E0DB902A1}"/>
    <cellStyle name="FormatedNumberBorderPatern 8 4 2 3" xfId="1686" xr:uid="{D29C8E83-B92D-4D52-9101-8E01ADEF796C}"/>
    <cellStyle name="FormatedNumberBorderPatern 8 4 3" xfId="1034" xr:uid="{00000000-0005-0000-0000-000046030000}"/>
    <cellStyle name="FormatedNumberBorderPatern 8 4 3 2" xfId="1975" xr:uid="{1612B074-D84E-48D5-98AA-1822741F4F9E}"/>
    <cellStyle name="FormatedNumberBorderPatern 8 4 4" xfId="1523" xr:uid="{1C2DA63B-DE13-46C1-95B3-070AF815CB51}"/>
    <cellStyle name="FormatedNumberBorderPatern 8 5" xfId="555" xr:uid="{00000000-0005-0000-0000-000047030000}"/>
    <cellStyle name="FormatedNumberBorderPatern 8 5 2" xfId="1123" xr:uid="{00000000-0005-0000-0000-000048030000}"/>
    <cellStyle name="FormatedNumberBorderPatern 8 5 2 2" xfId="2064" xr:uid="{8CBB5581-8013-4731-9B4C-130D3D1957F4}"/>
    <cellStyle name="FormatedNumberBorderPatern 8 5 3" xfId="1612" xr:uid="{3ABB7A14-5106-483E-B12C-FA8D83AD0F2C}"/>
    <cellStyle name="FormatedNumberBorderPatern 8 6" xfId="748" xr:uid="{00000000-0005-0000-0000-000049030000}"/>
    <cellStyle name="FormatedNumberBorderPatern 8 6 2" xfId="1295" xr:uid="{00000000-0005-0000-0000-00004A030000}"/>
    <cellStyle name="FormatedNumberBorderPatern 8 6 2 2" xfId="2228" xr:uid="{D49ED803-1B20-46D8-9C10-B779D017D78C}"/>
    <cellStyle name="FormatedNumberBorderPatern 8 6 3" xfId="1778" xr:uid="{11BCC88B-34F6-40BA-9056-1F96AC497172}"/>
    <cellStyle name="FormatedNumberBorderPatern 8 7" xfId="779" xr:uid="{00000000-0005-0000-0000-00004B030000}"/>
    <cellStyle name="FormatedNumberBorderPatern 8 7 2" xfId="1321" xr:uid="{00000000-0005-0000-0000-00004C030000}"/>
    <cellStyle name="FormatedNumberBorderPatern 8 7 2 2" xfId="2253" xr:uid="{5443E780-787E-4588-A2EE-274A804D9363}"/>
    <cellStyle name="FormatedNumberBorderPatern 8 7 3" xfId="1804" xr:uid="{C8ABC0D6-C6B8-4476-9DB0-F45CD43F3FA9}"/>
    <cellStyle name="FormatedNumberBorderPatern 8 8" xfId="960" xr:uid="{00000000-0005-0000-0000-00004D030000}"/>
    <cellStyle name="FormatedNumberBorderPatern 8 8 2" xfId="1901" xr:uid="{95C3F2DC-D51B-4B46-86AC-A1714607B587}"/>
    <cellStyle name="FormatedNumberBorderPatern 8 9" xfId="1448" xr:uid="{B12C10D0-306B-41D6-99AC-290A940F4768}"/>
    <cellStyle name="FormatedNumberBorderPatern 9" xfId="388" xr:uid="{00000000-0005-0000-0000-00004E030000}"/>
    <cellStyle name="FormatedNumberBorderPatern 9 10" xfId="1450" xr:uid="{F3B6748F-42A2-4080-9F3A-8F2AFD721C66}"/>
    <cellStyle name="FormatedNumberBorderPatern 9 2" xfId="396" xr:uid="{00000000-0005-0000-0000-00004F030000}"/>
    <cellStyle name="FormatedNumberBorderPatern 9 2 2" xfId="487" xr:uid="{00000000-0005-0000-0000-000050030000}"/>
    <cellStyle name="FormatedNumberBorderPatern 9 2 2 2" xfId="651" xr:uid="{00000000-0005-0000-0000-000051030000}"/>
    <cellStyle name="FormatedNumberBorderPatern 9 2 2 2 2" xfId="1219" xr:uid="{00000000-0005-0000-0000-000052030000}"/>
    <cellStyle name="FormatedNumberBorderPatern 9 2 2 2 2 2" xfId="2160" xr:uid="{2E9FA5F6-9A65-4115-93BB-3B1F74CF585D}"/>
    <cellStyle name="FormatedNumberBorderPatern 9 2 2 2 3" xfId="1708" xr:uid="{7ABC21E1-F4C3-4F1E-8993-4FE4729E66D8}"/>
    <cellStyle name="FormatedNumberBorderPatern 9 2 2 3" xfId="1056" xr:uid="{00000000-0005-0000-0000-000053030000}"/>
    <cellStyle name="FormatedNumberBorderPatern 9 2 2 3 2" xfId="1997" xr:uid="{B569C2C8-FA5B-49BA-A99B-1EC2759357B8}"/>
    <cellStyle name="FormatedNumberBorderPatern 9 2 2 4" xfId="1545" xr:uid="{064D120D-4165-448C-9E46-A7B6AA01763B}"/>
    <cellStyle name="FormatedNumberBorderPatern 9 2 3" xfId="564" xr:uid="{00000000-0005-0000-0000-000054030000}"/>
    <cellStyle name="FormatedNumberBorderPatern 9 2 3 2" xfId="1132" xr:uid="{00000000-0005-0000-0000-000055030000}"/>
    <cellStyle name="FormatedNumberBorderPatern 9 2 3 2 2" xfId="2073" xr:uid="{7644FE85-2E4D-4DF2-914E-067E1C911EA4}"/>
    <cellStyle name="FormatedNumberBorderPatern 9 2 3 3" xfId="1621" xr:uid="{B186444C-4F49-49E9-A75B-FD60FDB68535}"/>
    <cellStyle name="FormatedNumberBorderPatern 9 2 4" xfId="969" xr:uid="{00000000-0005-0000-0000-000056030000}"/>
    <cellStyle name="FormatedNumberBorderPatern 9 2 4 2" xfId="1910" xr:uid="{54CF961E-60B0-4793-B405-01A7138386C5}"/>
    <cellStyle name="FormatedNumberBorderPatern 9 2 5" xfId="1457" xr:uid="{786D2DED-85E3-4D47-A196-B2DA551811E7}"/>
    <cellStyle name="FormatedNumberBorderPatern 9 3" xfId="431" xr:uid="{00000000-0005-0000-0000-000057030000}"/>
    <cellStyle name="FormatedNumberBorderPatern 9 3 2" xfId="520" xr:uid="{00000000-0005-0000-0000-000058030000}"/>
    <cellStyle name="FormatedNumberBorderPatern 9 3 2 2" xfId="684" xr:uid="{00000000-0005-0000-0000-000059030000}"/>
    <cellStyle name="FormatedNumberBorderPatern 9 3 2 2 2" xfId="1252" xr:uid="{00000000-0005-0000-0000-00005A030000}"/>
    <cellStyle name="FormatedNumberBorderPatern 9 3 2 2 2 2" xfId="2193" xr:uid="{319A7EE6-9385-45BD-B2DA-CB37D58CFF66}"/>
    <cellStyle name="FormatedNumberBorderPatern 9 3 2 2 3" xfId="1741" xr:uid="{AB823205-92C2-4DFC-A35B-6C1A7DCB5CFC}"/>
    <cellStyle name="FormatedNumberBorderPatern 9 3 2 3" xfId="1089" xr:uid="{00000000-0005-0000-0000-00005B030000}"/>
    <cellStyle name="FormatedNumberBorderPatern 9 3 2 3 2" xfId="2030" xr:uid="{479FED51-FFD0-4BAD-995B-3C602866D441}"/>
    <cellStyle name="FormatedNumberBorderPatern 9 3 2 4" xfId="1578" xr:uid="{55147C71-472C-4B42-A6BC-732BA007AB92}"/>
    <cellStyle name="FormatedNumberBorderPatern 9 3 3" xfId="597" xr:uid="{00000000-0005-0000-0000-00005C030000}"/>
    <cellStyle name="FormatedNumberBorderPatern 9 3 3 2" xfId="1165" xr:uid="{00000000-0005-0000-0000-00005D030000}"/>
    <cellStyle name="FormatedNumberBorderPatern 9 3 3 2 2" xfId="2106" xr:uid="{C527CE73-13E4-4C7F-BEDF-DB4E0CC1BB8D}"/>
    <cellStyle name="FormatedNumberBorderPatern 9 3 3 3" xfId="1654" xr:uid="{E6593D06-839E-413A-8E12-38DE8B1E0477}"/>
    <cellStyle name="FormatedNumberBorderPatern 9 3 4" xfId="1002" xr:uid="{00000000-0005-0000-0000-00005E030000}"/>
    <cellStyle name="FormatedNumberBorderPatern 9 3 4 2" xfId="1943" xr:uid="{A56CEF47-3ABF-4A1B-B2DA-EBB157D9F895}"/>
    <cellStyle name="FormatedNumberBorderPatern 9 3 5" xfId="1491" xr:uid="{C1CE7DAC-4C89-4351-928F-E33C4BCA8383}"/>
    <cellStyle name="FormatedNumberBorderPatern 9 4" xfId="466" xr:uid="{00000000-0005-0000-0000-00005F030000}"/>
    <cellStyle name="FormatedNumberBorderPatern 9 4 2" xfId="631" xr:uid="{00000000-0005-0000-0000-000060030000}"/>
    <cellStyle name="FormatedNumberBorderPatern 9 4 2 2" xfId="1199" xr:uid="{00000000-0005-0000-0000-000061030000}"/>
    <cellStyle name="FormatedNumberBorderPatern 9 4 2 2 2" xfId="2140" xr:uid="{D9AAA0B0-F11F-4260-8CE1-6F670DED72AC}"/>
    <cellStyle name="FormatedNumberBorderPatern 9 4 2 3" xfId="1688" xr:uid="{89C94600-B838-4CFF-82B3-E92E565EBD8D}"/>
    <cellStyle name="FormatedNumberBorderPatern 9 4 3" xfId="1036" xr:uid="{00000000-0005-0000-0000-000062030000}"/>
    <cellStyle name="FormatedNumberBorderPatern 9 4 3 2" xfId="1977" xr:uid="{6CA9E6DF-6AEE-4F30-955E-593A69416F27}"/>
    <cellStyle name="FormatedNumberBorderPatern 9 4 4" xfId="1525" xr:uid="{44AA791F-AA00-4B2C-810E-C4EEC2833499}"/>
    <cellStyle name="FormatedNumberBorderPatern 9 5" xfId="557" xr:uid="{00000000-0005-0000-0000-000063030000}"/>
    <cellStyle name="FormatedNumberBorderPatern 9 5 2" xfId="1125" xr:uid="{00000000-0005-0000-0000-000064030000}"/>
    <cellStyle name="FormatedNumberBorderPatern 9 5 2 2" xfId="2066" xr:uid="{DDA95D91-4A1B-45E8-B88F-2BD6AC44469A}"/>
    <cellStyle name="FormatedNumberBorderPatern 9 5 3" xfId="1614" xr:uid="{B5B961A3-C22F-48C2-A45D-01268F23C59B}"/>
    <cellStyle name="FormatedNumberBorderPatern 9 6" xfId="749" xr:uid="{00000000-0005-0000-0000-000065030000}"/>
    <cellStyle name="FormatedNumberBorderPatern 9 6 2" xfId="1296" xr:uid="{00000000-0005-0000-0000-000066030000}"/>
    <cellStyle name="FormatedNumberBorderPatern 9 6 2 2" xfId="2229" xr:uid="{18BB8506-D6E3-4DCD-9208-68FA2E5E71AC}"/>
    <cellStyle name="FormatedNumberBorderPatern 9 6 3" xfId="1779" xr:uid="{FFD3C6A7-8703-43D6-901B-4C954F20D47E}"/>
    <cellStyle name="FormatedNumberBorderPatern 9 7" xfId="780" xr:uid="{00000000-0005-0000-0000-000067030000}"/>
    <cellStyle name="FormatedNumberBorderPatern 9 7 2" xfId="1322" xr:uid="{00000000-0005-0000-0000-000068030000}"/>
    <cellStyle name="FormatedNumberBorderPatern 9 7 2 2" xfId="2254" xr:uid="{AE7452D8-AADB-491B-BFD8-86AE644EDE09}"/>
    <cellStyle name="FormatedNumberBorderPatern 9 7 3" xfId="1805" xr:uid="{CA64511B-33EB-4514-B443-14112D8264E2}"/>
    <cellStyle name="FormatedNumberBorderPatern 9 8" xfId="832" xr:uid="{00000000-0005-0000-0000-000069030000}"/>
    <cellStyle name="FormatedNumberBorderPatern 9 8 2" xfId="1331" xr:uid="{00000000-0005-0000-0000-00006A030000}"/>
    <cellStyle name="FormatedNumberBorderPatern 9 8 2 2" xfId="2263" xr:uid="{CA3C2F3C-1378-4F3F-B9E4-81F70A5559E0}"/>
    <cellStyle name="FormatedNumberBorderPatern 9 8 3" xfId="1814" xr:uid="{C8698503-2D99-46DA-B5AC-523439157BC3}"/>
    <cellStyle name="FormatedNumberBorderPatern 9 9" xfId="962" xr:uid="{00000000-0005-0000-0000-00006B030000}"/>
    <cellStyle name="FormatedNumberBorderPatern 9 9 2" xfId="1903" xr:uid="{757C2EBD-6599-48CC-B5FE-488172144105}"/>
    <cellStyle name="FormatedNumberBorderPatern_Center" xfId="389" xr:uid="{00000000-0005-0000-0000-00006C030000}"/>
    <cellStyle name="Good" xfId="58" builtinId="26" customBuiltin="1"/>
    <cellStyle name="Good 2" xfId="329" xr:uid="{00000000-0005-0000-0000-00006E030000}"/>
    <cellStyle name="Good 2 2" xfId="795" xr:uid="{00000000-0005-0000-0000-00006F030000}"/>
    <cellStyle name="Heading 1" xfId="54" builtinId="16" customBuiltin="1"/>
    <cellStyle name="Heading 1 2" xfId="325" xr:uid="{00000000-0005-0000-0000-000071030000}"/>
    <cellStyle name="Heading 1 2 2" xfId="791" xr:uid="{00000000-0005-0000-0000-000072030000}"/>
    <cellStyle name="Heading 2" xfId="55" builtinId="17" customBuiltin="1"/>
    <cellStyle name="Heading 2 2" xfId="326" xr:uid="{00000000-0005-0000-0000-000074030000}"/>
    <cellStyle name="Heading 2 2 2" xfId="792" xr:uid="{00000000-0005-0000-0000-000075030000}"/>
    <cellStyle name="Heading 3" xfId="56" builtinId="18" customBuiltin="1"/>
    <cellStyle name="Heading 3 2" xfId="327" xr:uid="{00000000-0005-0000-0000-000077030000}"/>
    <cellStyle name="Heading 3 2 2" xfId="793" xr:uid="{00000000-0005-0000-0000-000078030000}"/>
    <cellStyle name="Heading 4" xfId="57" builtinId="19" customBuiltin="1"/>
    <cellStyle name="Heading 4 2" xfId="328" xr:uid="{00000000-0005-0000-0000-00007A030000}"/>
    <cellStyle name="Heading 4 2 2" xfId="794" xr:uid="{00000000-0005-0000-0000-00007B030000}"/>
    <cellStyle name="Hyperlink 2" xfId="34" xr:uid="{00000000-0005-0000-0000-00007C030000}"/>
    <cellStyle name="Hyperlink 2 2" xfId="739" xr:uid="{00000000-0005-0000-0000-00007D030000}"/>
    <cellStyle name="Hyperlink 3" xfId="96" xr:uid="{00000000-0005-0000-0000-00007E030000}"/>
    <cellStyle name="Hyperlink 3 2" xfId="759" xr:uid="{00000000-0005-0000-0000-00007F030000}"/>
    <cellStyle name="Input" xfId="60" builtinId="20" customBuiltin="1"/>
    <cellStyle name="Input 2" xfId="332" xr:uid="{00000000-0005-0000-0000-000081030000}"/>
    <cellStyle name="Input 2 2" xfId="798" xr:uid="{00000000-0005-0000-0000-000082030000}"/>
    <cellStyle name="Linked Cell" xfId="63" builtinId="24" customBuiltin="1"/>
    <cellStyle name="Linked Cell 2" xfId="335" xr:uid="{00000000-0005-0000-0000-000084030000}"/>
    <cellStyle name="Linked Cell 2 2" xfId="801" xr:uid="{00000000-0005-0000-0000-000085030000}"/>
    <cellStyle name="Neutral 2" xfId="727" xr:uid="{00000000-0005-0000-0000-000086030000}"/>
    <cellStyle name="Neutral 2 2" xfId="797" xr:uid="{00000000-0005-0000-0000-000087030000}"/>
    <cellStyle name="Neutral 3" xfId="331" xr:uid="{00000000-0005-0000-0000-000088030000}"/>
    <cellStyle name="Normal" xfId="0" builtinId="0"/>
    <cellStyle name="Normal 10" xfId="31" xr:uid="{00000000-0005-0000-0000-00008A030000}"/>
    <cellStyle name="Normal 10 2" xfId="50" xr:uid="{00000000-0005-0000-0000-00008B030000}"/>
    <cellStyle name="Normal 10 2 2" xfId="141" xr:uid="{00000000-0005-0000-0000-00008C030000}"/>
    <cellStyle name="Normal 10 2 3" xfId="242" xr:uid="{00000000-0005-0000-0000-00008D030000}"/>
    <cellStyle name="Normal 10 2 4" xfId="400" xr:uid="{00000000-0005-0000-0000-00008E030000}"/>
    <cellStyle name="Normal 10 2 5" xfId="155" xr:uid="{00000000-0005-0000-0000-00008F030000}"/>
    <cellStyle name="Normal 10 3" xfId="206" xr:uid="{00000000-0005-0000-0000-000090030000}"/>
    <cellStyle name="Normal 10 4" xfId="232" xr:uid="{00000000-0005-0000-0000-000091030000}"/>
    <cellStyle name="Normal 10 5" xfId="251" xr:uid="{00000000-0005-0000-0000-000092030000}"/>
    <cellStyle name="Normal 10 6" xfId="320" xr:uid="{00000000-0005-0000-0000-000093030000}"/>
    <cellStyle name="Normal 10 6 2" xfId="927" xr:uid="{00000000-0005-0000-0000-000094030000}"/>
    <cellStyle name="Normal 10 6 2 2" xfId="1869" xr:uid="{C28CB7FB-317B-4381-849D-56FD6FA6843D}"/>
    <cellStyle name="Normal 10 6 3" xfId="1416" xr:uid="{3F6771FA-4932-4307-A1C8-1C3B13514469}"/>
    <cellStyle name="Normal 10 7" xfId="89" xr:uid="{00000000-0005-0000-0000-000095030000}"/>
    <cellStyle name="Normal 11" xfId="178" xr:uid="{00000000-0005-0000-0000-000096030000}"/>
    <cellStyle name="Normal 11 2" xfId="233" xr:uid="{00000000-0005-0000-0000-000097030000}"/>
    <cellStyle name="Normal 11 2 2" xfId="655" xr:uid="{00000000-0005-0000-0000-000098030000}"/>
    <cellStyle name="Normal 11 2 2 2" xfId="1223" xr:uid="{00000000-0005-0000-0000-000099030000}"/>
    <cellStyle name="Normal 11 2 2 2 2" xfId="2164" xr:uid="{BC11DAB7-231A-4404-82B7-213ADA1D177A}"/>
    <cellStyle name="Normal 11 2 2 3" xfId="1712" xr:uid="{6EEEA97B-EF93-426D-B38D-D025371C43D6}"/>
    <cellStyle name="Normal 11 2 3" xfId="491" xr:uid="{00000000-0005-0000-0000-00009A030000}"/>
    <cellStyle name="Normal 11 2 3 2" xfId="1060" xr:uid="{00000000-0005-0000-0000-00009B030000}"/>
    <cellStyle name="Normal 11 2 3 2 2" xfId="2001" xr:uid="{9503786F-D3A0-4B1B-9C84-204D7FE29DB0}"/>
    <cellStyle name="Normal 11 2 3 3" xfId="1549" xr:uid="{9D8D0370-8246-4F92-B7D0-D2C05D65DEFF}"/>
    <cellStyle name="Normal 11 3" xfId="568" xr:uid="{00000000-0005-0000-0000-00009C030000}"/>
    <cellStyle name="Normal 11 3 2" xfId="1136" xr:uid="{00000000-0005-0000-0000-00009D030000}"/>
    <cellStyle name="Normal 11 3 2 2" xfId="2077" xr:uid="{0953F89B-F549-49B2-9703-02F91720773A}"/>
    <cellStyle name="Normal 11 3 3" xfId="1625" xr:uid="{CD543847-B54A-4E9A-BC40-A8C608799106}"/>
    <cellStyle name="Normal 11 4" xfId="758" xr:uid="{00000000-0005-0000-0000-00009E030000}"/>
    <cellStyle name="Normal 11 5" xfId="847" xr:uid="{00000000-0005-0000-0000-00009F030000}"/>
    <cellStyle name="Normal 11 6" xfId="402" xr:uid="{00000000-0005-0000-0000-0000A0030000}"/>
    <cellStyle name="Normal 11 6 2" xfId="973" xr:uid="{00000000-0005-0000-0000-0000A1030000}"/>
    <cellStyle name="Normal 11 6 2 2" xfId="1914" xr:uid="{6144E4C0-D8BC-4721-822E-B9A17711A307}"/>
    <cellStyle name="Normal 11 6 3" xfId="1462" xr:uid="{27490EBB-DEAE-4592-AA14-4B33DEB9B8AF}"/>
    <cellStyle name="Normal 12" xfId="152" xr:uid="{00000000-0005-0000-0000-0000A2030000}"/>
    <cellStyle name="Normal 12 2" xfId="278" xr:uid="{00000000-0005-0000-0000-0000A3030000}"/>
    <cellStyle name="Normal 12 2 2" xfId="602" xr:uid="{00000000-0005-0000-0000-0000A4030000}"/>
    <cellStyle name="Normal 12 2 2 2" xfId="1170" xr:uid="{00000000-0005-0000-0000-0000A5030000}"/>
    <cellStyle name="Normal 12 2 2 2 2" xfId="2111" xr:uid="{29705595-44B3-4F7F-A14E-27403EC554CF}"/>
    <cellStyle name="Normal 12 2 2 3" xfId="1659" xr:uid="{CE5BDF54-9190-49F6-B1FD-AE515D75ECE2}"/>
    <cellStyle name="Normal 12 2 3" xfId="906" xr:uid="{00000000-0005-0000-0000-0000A6030000}"/>
    <cellStyle name="Normal 12 2 3 2" xfId="1848" xr:uid="{A93417DC-94D6-4559-BA3C-8E38D026BD9A}"/>
    <cellStyle name="Normal 12 2 4" xfId="1388" xr:uid="{8AD93AA3-F70E-455C-A462-CE8B8F485BAE}"/>
    <cellStyle name="Normal 12 3" xfId="789" xr:uid="{00000000-0005-0000-0000-0000A7030000}"/>
    <cellStyle name="Normal 12 4" xfId="437" xr:uid="{00000000-0005-0000-0000-0000A8030000}"/>
    <cellStyle name="Normal 12 4 2" xfId="1007" xr:uid="{00000000-0005-0000-0000-0000A9030000}"/>
    <cellStyle name="Normal 12 4 2 2" xfId="1948" xr:uid="{48125DC6-D3AB-4561-9666-5927DCBEAA16}"/>
    <cellStyle name="Normal 12 4 3" xfId="1496" xr:uid="{72162908-122D-4AE4-A222-20C7B5A9704C}"/>
    <cellStyle name="Normal 13" xfId="151" xr:uid="{00000000-0005-0000-0000-0000AA030000}"/>
    <cellStyle name="Normal 13 2" xfId="688" xr:uid="{00000000-0005-0000-0000-0000AB030000}"/>
    <cellStyle name="Normal 13 2 2" xfId="1256" xr:uid="{00000000-0005-0000-0000-0000AC030000}"/>
    <cellStyle name="Normal 13 2 2 2" xfId="2197" xr:uid="{CD45D6D1-4408-4AF2-AC5F-98697530875B}"/>
    <cellStyle name="Normal 13 2 3" xfId="1745" xr:uid="{3823ABB7-B876-4F1A-B8AE-1D163A011347}"/>
    <cellStyle name="Normal 13 3" xfId="855" xr:uid="{00000000-0005-0000-0000-0000AD030000}"/>
    <cellStyle name="Normal 13 3 2" xfId="1830" xr:uid="{9F562655-5EE3-4AA4-9A75-B918D3C563F9}"/>
    <cellStyle name="Normal 13 4" xfId="1366" xr:uid="{6DD3BBC0-A77C-4FE4-87C6-5ABFBCD545A7}"/>
    <cellStyle name="Normal 14" xfId="181" xr:uid="{00000000-0005-0000-0000-0000AE030000}"/>
    <cellStyle name="Normal 14 2" xfId="763" xr:uid="{00000000-0005-0000-0000-0000AF030000}"/>
    <cellStyle name="Normal 14 2 2" xfId="1306" xr:uid="{00000000-0005-0000-0000-0000B0030000}"/>
    <cellStyle name="Normal 14 2 2 2" xfId="2238" xr:uid="{9EB09343-C670-4698-ADE3-EA4490562DCF}"/>
    <cellStyle name="Normal 14 2 3" xfId="1789" xr:uid="{3A85CB25-E649-4A59-8E49-F1C11DFEDC5E}"/>
    <cellStyle name="Normal 15" xfId="190" xr:uid="{00000000-0005-0000-0000-0000B1030000}"/>
    <cellStyle name="Normal 16" xfId="245" xr:uid="{00000000-0005-0000-0000-0000B2030000}"/>
    <cellStyle name="Normal 16 2" xfId="258" xr:uid="{00000000-0005-0000-0000-0000B3030000}"/>
    <cellStyle name="Normal 17" xfId="243" xr:uid="{00000000-0005-0000-0000-0000B4030000}"/>
    <cellStyle name="Normal 17 2" xfId="265" xr:uid="{00000000-0005-0000-0000-0000B5030000}"/>
    <cellStyle name="Normal 18" xfId="256" xr:uid="{00000000-0005-0000-0000-0000B6030000}"/>
    <cellStyle name="Normal 19" xfId="266" xr:uid="{00000000-0005-0000-0000-0000B7030000}"/>
    <cellStyle name="Normal 2" xfId="14" xr:uid="{00000000-0005-0000-0000-0000B8030000}"/>
    <cellStyle name="Normal 2 10" xfId="28" xr:uid="{00000000-0005-0000-0000-0000B9030000}"/>
    <cellStyle name="Normal 2 2" xfId="25" xr:uid="{00000000-0005-0000-0000-0000BA030000}"/>
    <cellStyle name="Normal 2 2 2" xfId="43" xr:uid="{00000000-0005-0000-0000-0000BB030000}"/>
    <cellStyle name="Normal 2 2 3" xfId="139" xr:uid="{00000000-0005-0000-0000-0000BC030000}"/>
    <cellStyle name="Normal 2 2 4" xfId="115" xr:uid="{00000000-0005-0000-0000-0000BD030000}"/>
    <cellStyle name="Normal 2 2 5" xfId="183" xr:uid="{00000000-0005-0000-0000-0000BE030000}"/>
    <cellStyle name="Normal 2 2 5 2" xfId="877" xr:uid="{00000000-0005-0000-0000-0000BF030000}"/>
    <cellStyle name="Normal 2 2 5 2 2" xfId="1831" xr:uid="{92F4FEE5-6839-4D2D-90D7-BBF35C0810DE}"/>
    <cellStyle name="Normal 2 2 5 3" xfId="1367" xr:uid="{8EBD25E2-EAC4-4130-960C-C2440672BFFE}"/>
    <cellStyle name="Normal 2 3" xfId="19" xr:uid="{00000000-0005-0000-0000-0000C0030000}"/>
    <cellStyle name="Normal 2 3 2" xfId="274" xr:uid="{00000000-0005-0000-0000-0000C1030000}"/>
    <cellStyle name="Normal 2 3 2 2" xfId="641" xr:uid="{00000000-0005-0000-0000-0000C2030000}"/>
    <cellStyle name="Normal 2 3 2 2 2" xfId="1209" xr:uid="{00000000-0005-0000-0000-0000C3030000}"/>
    <cellStyle name="Normal 2 3 2 2 2 2" xfId="2150" xr:uid="{2D35DA1C-D439-45FF-B60A-84E13BBE6446}"/>
    <cellStyle name="Normal 2 3 2 2 3" xfId="1698" xr:uid="{B9944D27-054D-49E3-88A0-6157DA77B0CE}"/>
    <cellStyle name="Normal 2 3 2 3" xfId="477" xr:uid="{00000000-0005-0000-0000-0000C4030000}"/>
    <cellStyle name="Normal 2 3 2 3 2" xfId="1046" xr:uid="{00000000-0005-0000-0000-0000C5030000}"/>
    <cellStyle name="Normal 2 3 2 3 2 2" xfId="1987" xr:uid="{64D3B991-D2F6-4280-B2BB-9C81440F6B99}"/>
    <cellStyle name="Normal 2 3 2 3 3" xfId="1535" xr:uid="{E5E87542-CE7E-4A23-9F1C-6FF898DBF54A}"/>
    <cellStyle name="Normal 2 3 3" xfId="544" xr:uid="{00000000-0005-0000-0000-0000C6030000}"/>
    <cellStyle name="Normal 2 3 3 2" xfId="1112" xr:uid="{00000000-0005-0000-0000-0000C7030000}"/>
    <cellStyle name="Normal 2 3 3 2 2" xfId="2053" xr:uid="{E809ABAE-F624-47E3-9EC7-84FAD57E7ECC}"/>
    <cellStyle name="Normal 2 3 3 3" xfId="1601" xr:uid="{E8609C9F-3DEF-46FE-B8AD-8D2BC4D758AB}"/>
    <cellStyle name="Normal 2 3 4" xfId="736" xr:uid="{00000000-0005-0000-0000-0000C8030000}"/>
    <cellStyle name="Normal 2 3 4 2" xfId="1285" xr:uid="{00000000-0005-0000-0000-0000C9030000}"/>
    <cellStyle name="Normal 2 3 4 2 2" xfId="2218" xr:uid="{9F0025D3-9BAD-4063-A52A-1B53AB59FDC9}"/>
    <cellStyle name="Normal 2 3 4 3" xfId="1768" xr:uid="{FB3948F0-DB5F-4D21-9C6F-263301AC85DF}"/>
    <cellStyle name="Normal 2 3 5" xfId="848" xr:uid="{00000000-0005-0000-0000-0000CA030000}"/>
    <cellStyle name="Normal 2 3 6" xfId="374" xr:uid="{00000000-0005-0000-0000-0000CB030000}"/>
    <cellStyle name="Normal 2 3 6 2" xfId="950" xr:uid="{00000000-0005-0000-0000-0000CC030000}"/>
    <cellStyle name="Normal 2 3 6 2 2" xfId="1891" xr:uid="{6BA91823-E90B-4515-B977-FAA53EE4E095}"/>
    <cellStyle name="Normal 2 3 6 3" xfId="1438" xr:uid="{36A6E477-A9B9-4E16-9A60-1F586D101DFF}"/>
    <cellStyle name="Normal 2 3 7" xfId="119" xr:uid="{00000000-0005-0000-0000-0000CD030000}"/>
    <cellStyle name="Normal 2 4" xfId="133" xr:uid="{00000000-0005-0000-0000-0000CE030000}"/>
    <cellStyle name="Normal 2 4 2" xfId="507" xr:uid="{00000000-0005-0000-0000-0000CF030000}"/>
    <cellStyle name="Normal 2 4 2 2" xfId="671" xr:uid="{00000000-0005-0000-0000-0000D0030000}"/>
    <cellStyle name="Normal 2 4 2 2 2" xfId="1239" xr:uid="{00000000-0005-0000-0000-0000D1030000}"/>
    <cellStyle name="Normal 2 4 2 2 2 2" xfId="2180" xr:uid="{C8B93609-02EA-4BD1-930C-3028D5ECCDB2}"/>
    <cellStyle name="Normal 2 4 2 2 3" xfId="1728" xr:uid="{2B82E809-71A7-4FB1-810D-EC691ED0FCE2}"/>
    <cellStyle name="Normal 2 4 2 3" xfId="1076" xr:uid="{00000000-0005-0000-0000-0000D2030000}"/>
    <cellStyle name="Normal 2 4 2 3 2" xfId="2017" xr:uid="{A7D7CA27-AA59-4EDE-9D38-A38608CAC3E4}"/>
    <cellStyle name="Normal 2 4 2 4" xfId="1565" xr:uid="{A5C01F53-AB3D-4188-8D19-DEFE8521F5C8}"/>
    <cellStyle name="Normal 2 4 3" xfId="584" xr:uid="{00000000-0005-0000-0000-0000D3030000}"/>
    <cellStyle name="Normal 2 4 3 2" xfId="1152" xr:uid="{00000000-0005-0000-0000-0000D4030000}"/>
    <cellStyle name="Normal 2 4 3 2 2" xfId="2093" xr:uid="{494601E5-D34F-4E14-A1B5-341815C0502C}"/>
    <cellStyle name="Normal 2 4 3 3" xfId="1641" xr:uid="{2137DE4B-DD9A-4DD2-A700-695E55D5CBF9}"/>
    <cellStyle name="Normal 2 4 4" xfId="761" xr:uid="{00000000-0005-0000-0000-0000D5030000}"/>
    <cellStyle name="Normal 2 4 5" xfId="418" xr:uid="{00000000-0005-0000-0000-0000D6030000}"/>
    <cellStyle name="Normal 2 4 5 2" xfId="989" xr:uid="{00000000-0005-0000-0000-0000D7030000}"/>
    <cellStyle name="Normal 2 4 5 2 2" xfId="1930" xr:uid="{E960052C-9201-48DD-B0EF-D3B33E4ACAEC}"/>
    <cellStyle name="Normal 2 4 5 3" xfId="1478" xr:uid="{CCED55A8-86F9-47B8-B1DD-1AC2ADDBC7DD}"/>
    <cellStyle name="Normal 2 5" xfId="247" xr:uid="{00000000-0005-0000-0000-0000D8030000}"/>
    <cellStyle name="Normal 2 5 2" xfId="618" xr:uid="{00000000-0005-0000-0000-0000D9030000}"/>
    <cellStyle name="Normal 2 5 2 2" xfId="1186" xr:uid="{00000000-0005-0000-0000-0000DA030000}"/>
    <cellStyle name="Normal 2 5 2 2 2" xfId="2127" xr:uid="{DEC5F6C1-D4F8-4C94-A380-AB4F5BF82F35}"/>
    <cellStyle name="Normal 2 5 2 3" xfId="1675" xr:uid="{D89E37D3-7B58-49E9-AD8F-4A6EBF80611E}"/>
    <cellStyle name="Normal 2 5 3" xfId="453" xr:uid="{00000000-0005-0000-0000-0000DB030000}"/>
    <cellStyle name="Normal 2 5 3 2" xfId="1023" xr:uid="{00000000-0005-0000-0000-0000DC030000}"/>
    <cellStyle name="Normal 2 5 3 2 2" xfId="1964" xr:uid="{8772EC9F-B465-48ED-9B5B-A748E740A6A0}"/>
    <cellStyle name="Normal 2 5 3 3" xfId="1512" xr:uid="{B369C364-4106-453A-8158-9C6BC05A8B20}"/>
    <cellStyle name="Normal 2 6" xfId="365" xr:uid="{00000000-0005-0000-0000-0000DD030000}"/>
    <cellStyle name="Normal 2 6 2" xfId="943" xr:uid="{00000000-0005-0000-0000-0000DE030000}"/>
    <cellStyle name="Normal 2 6 2 2" xfId="1884" xr:uid="{C72180C8-66DE-4FAC-AC49-51C6B74FD162}"/>
    <cellStyle name="Normal 2 6 3" xfId="1431" xr:uid="{9A364737-D841-4DD1-9B57-31CFF24B6E5A}"/>
    <cellStyle name="Normal 2 7" xfId="525" xr:uid="{00000000-0005-0000-0000-0000DF030000}"/>
    <cellStyle name="Normal 2 7 2" xfId="1093" xr:uid="{00000000-0005-0000-0000-0000E0030000}"/>
    <cellStyle name="Normal 2 7 2 2" xfId="2034" xr:uid="{385811E9-6FC9-43BE-BD71-F35AA11D4044}"/>
    <cellStyle name="Normal 2 7 3" xfId="1582" xr:uid="{6B7BA6BD-DCD0-44E0-8689-AC4E288730C6}"/>
    <cellStyle name="Normal 2 8" xfId="768" xr:uid="{00000000-0005-0000-0000-0000E1030000}"/>
    <cellStyle name="Normal 2 8 2" xfId="1310" xr:uid="{00000000-0005-0000-0000-0000E2030000}"/>
    <cellStyle name="Normal 2 8 2 2" xfId="2242" xr:uid="{148CB3F2-0416-4D73-ADDF-76529594EE78}"/>
    <cellStyle name="Normal 2 8 3" xfId="1793" xr:uid="{48448481-0300-48D2-8FA1-5A9EC3EFB370}"/>
    <cellStyle name="Normal 20" xfId="281" xr:uid="{00000000-0005-0000-0000-0000E3030000}"/>
    <cellStyle name="Normal 21" xfId="86" xr:uid="{00000000-0005-0000-0000-0000E4030000}"/>
    <cellStyle name="Normal 21 2" xfId="1362" xr:uid="{380BC8B8-E011-4BD2-9811-E15D5AABC66A}"/>
    <cellStyle name="Normal 3" xfId="20" xr:uid="{00000000-0005-0000-0000-0000E5030000}"/>
    <cellStyle name="Normal 3 2" xfId="120" xr:uid="{00000000-0005-0000-0000-0000E6030000}"/>
    <cellStyle name="Normal 3 2 2" xfId="197" xr:uid="{00000000-0005-0000-0000-0000E7030000}"/>
    <cellStyle name="Normal 3 2 2 2" xfId="642" xr:uid="{00000000-0005-0000-0000-0000E8030000}"/>
    <cellStyle name="Normal 3 2 2 2 2" xfId="1210" xr:uid="{00000000-0005-0000-0000-0000E9030000}"/>
    <cellStyle name="Normal 3 2 2 2 2 2" xfId="2151" xr:uid="{7237EAC0-E783-4EE6-B6F1-F2FE0477CCFA}"/>
    <cellStyle name="Normal 3 2 2 2 3" xfId="1699" xr:uid="{6EA5E835-CE59-4786-AA64-2D162121A449}"/>
    <cellStyle name="Normal 3 2 2 3" xfId="478" xr:uid="{00000000-0005-0000-0000-0000EA030000}"/>
    <cellStyle name="Normal 3 2 2 3 2" xfId="1047" xr:uid="{00000000-0005-0000-0000-0000EB030000}"/>
    <cellStyle name="Normal 3 2 2 3 2 2" xfId="1988" xr:uid="{E43DADAA-BEF7-4AD0-A62E-72F89DD061A6}"/>
    <cellStyle name="Normal 3 2 2 3 3" xfId="1536" xr:uid="{AAD36AE5-FDE3-4332-B8AA-4F156195327B}"/>
    <cellStyle name="Normal 3 2 3" xfId="268" xr:uid="{00000000-0005-0000-0000-0000EC030000}"/>
    <cellStyle name="Normal 3 2 3 2" xfId="376" xr:uid="{00000000-0005-0000-0000-0000ED030000}"/>
    <cellStyle name="Normal 3 2 3 2 2" xfId="952" xr:uid="{00000000-0005-0000-0000-0000EE030000}"/>
    <cellStyle name="Normal 3 2 3 2 2 2" xfId="1893" xr:uid="{47B27CF1-6007-46DC-A2D1-648AE1E4F9A8}"/>
    <cellStyle name="Normal 3 2 3 2 3" xfId="1440" xr:uid="{B1CCCD94-CD92-4A1F-880F-99C220BE1B15}"/>
    <cellStyle name="Normal 3 2 4" xfId="547" xr:uid="{00000000-0005-0000-0000-0000EF030000}"/>
    <cellStyle name="Normal 3 2 4 2" xfId="1115" xr:uid="{00000000-0005-0000-0000-0000F0030000}"/>
    <cellStyle name="Normal 3 2 4 2 2" xfId="2056" xr:uid="{D85CBEED-7D3B-4A91-8E75-5C30060712F5}"/>
    <cellStyle name="Normal 3 2 4 3" xfId="1604" xr:uid="{BEE56996-8B0D-4F39-A22A-BCE427BAD7A6}"/>
    <cellStyle name="Normal 3 3" xfId="134" xr:uid="{00000000-0005-0000-0000-0000F1030000}"/>
    <cellStyle name="Normal 3 3 2" xfId="510" xr:uid="{00000000-0005-0000-0000-0000F2030000}"/>
    <cellStyle name="Normal 3 3 2 2" xfId="674" xr:uid="{00000000-0005-0000-0000-0000F3030000}"/>
    <cellStyle name="Normal 3 3 2 2 2" xfId="1242" xr:uid="{00000000-0005-0000-0000-0000F4030000}"/>
    <cellStyle name="Normal 3 3 2 2 2 2" xfId="2183" xr:uid="{A2FE29BD-8F08-4830-8907-E09A72648D63}"/>
    <cellStyle name="Normal 3 3 2 2 3" xfId="1731" xr:uid="{642ADAC6-E3F9-45A6-9B27-3226F8C66CA4}"/>
    <cellStyle name="Normal 3 3 2 3" xfId="1079" xr:uid="{00000000-0005-0000-0000-0000F5030000}"/>
    <cellStyle name="Normal 3 3 2 3 2" xfId="2020" xr:uid="{3E58813D-C3F3-4183-B3A1-6645292C271B}"/>
    <cellStyle name="Normal 3 3 2 4" xfId="1568" xr:uid="{5399FD38-0063-4B72-B2B2-ABEDBA891FDA}"/>
    <cellStyle name="Normal 3 3 3" xfId="587" xr:uid="{00000000-0005-0000-0000-0000F6030000}"/>
    <cellStyle name="Normal 3 3 3 2" xfId="1155" xr:uid="{00000000-0005-0000-0000-0000F7030000}"/>
    <cellStyle name="Normal 3 3 3 2 2" xfId="2096" xr:uid="{97B095D4-4CD1-414A-8B85-C9FCB5E4C56B}"/>
    <cellStyle name="Normal 3 3 3 3" xfId="1644" xr:uid="{FA75B246-B2F1-4922-92C1-833700CFCA88}"/>
    <cellStyle name="Normal 3 3 4" xfId="740" xr:uid="{00000000-0005-0000-0000-0000F8030000}"/>
    <cellStyle name="Normal 3 3 4 2" xfId="1288" xr:uid="{00000000-0005-0000-0000-0000F9030000}"/>
    <cellStyle name="Normal 3 3 4 2 2" xfId="2221" xr:uid="{B01F4BAA-3EE5-4475-9AFB-89A6500A7A7B}"/>
    <cellStyle name="Normal 3 3 4 3" xfId="1771" xr:uid="{799F73FC-A13E-4DE7-BC8D-12D59D49CB8C}"/>
    <cellStyle name="Normal 3 3 5" xfId="421" xr:uid="{00000000-0005-0000-0000-0000FA030000}"/>
    <cellStyle name="Normal 3 3 5 2" xfId="992" xr:uid="{00000000-0005-0000-0000-0000FB030000}"/>
    <cellStyle name="Normal 3 3 5 2 2" xfId="1933" xr:uid="{88103A8B-3DB1-4F6B-9E9B-35DC0BB3FD9D}"/>
    <cellStyle name="Normal 3 3 5 3" xfId="1481" xr:uid="{239382F8-74CB-4269-885E-A61889209BFA}"/>
    <cellStyle name="Normal 3 4" xfId="97" xr:uid="{00000000-0005-0000-0000-0000FC030000}"/>
    <cellStyle name="Normal 3 4 2" xfId="621" xr:uid="{00000000-0005-0000-0000-0000FD030000}"/>
    <cellStyle name="Normal 3 4 2 2" xfId="1189" xr:uid="{00000000-0005-0000-0000-0000FE030000}"/>
    <cellStyle name="Normal 3 4 2 2 2" xfId="2130" xr:uid="{DB7D4092-C785-4DE7-98F4-4BE4B1C3FCB7}"/>
    <cellStyle name="Normal 3 4 2 3" xfId="1678" xr:uid="{AC784541-EF09-4269-986B-F302D0CDEA7E}"/>
    <cellStyle name="Normal 3 4 3" xfId="456" xr:uid="{00000000-0005-0000-0000-0000FF030000}"/>
    <cellStyle name="Normal 3 4 3 2" xfId="1026" xr:uid="{00000000-0005-0000-0000-000000040000}"/>
    <cellStyle name="Normal 3 4 3 2 2" xfId="1967" xr:uid="{DC004E94-F534-47E2-8549-29D74838408F}"/>
    <cellStyle name="Normal 3 4 3 3" xfId="1515" xr:uid="{C326120B-BE18-4E69-8840-EFBC7057F7AB}"/>
    <cellStyle name="Normal 3 5" xfId="771" xr:uid="{00000000-0005-0000-0000-000001040000}"/>
    <cellStyle name="Normal 3 5 2" xfId="1313" xr:uid="{00000000-0005-0000-0000-000002040000}"/>
    <cellStyle name="Normal 3 5 2 2" xfId="2245" xr:uid="{741C6F89-F40F-41D1-8A85-53938AD388D8}"/>
    <cellStyle name="Normal 3 5 3" xfId="1796" xr:uid="{C12AAC2E-F593-4EC2-9471-9DCB2A20406E}"/>
    <cellStyle name="Normal 3 6" xfId="283" xr:uid="{00000000-0005-0000-0000-000003040000}"/>
    <cellStyle name="Normal 32" xfId="184" xr:uid="{00000000-0005-0000-0000-000004040000}"/>
    <cellStyle name="Normal 32 2" xfId="878" xr:uid="{00000000-0005-0000-0000-000005040000}"/>
    <cellStyle name="Normal 32 2 2" xfId="1832" xr:uid="{6D05158F-48EE-4901-AB2F-5B5C039C5875}"/>
    <cellStyle name="Normal 32 3" xfId="1368" xr:uid="{EBEF0ADD-8D35-4B3A-BBB8-E22BEBCC4A10}"/>
    <cellStyle name="Normal 34" xfId="185" xr:uid="{00000000-0005-0000-0000-000006040000}"/>
    <cellStyle name="Normal 34 2" xfId="879" xr:uid="{00000000-0005-0000-0000-000007040000}"/>
    <cellStyle name="Normal 34 2 2" xfId="1833" xr:uid="{0AB7DF60-29AA-4125-9A2A-945D260DDBFC}"/>
    <cellStyle name="Normal 34 3" xfId="1369" xr:uid="{315412FA-8EC4-471F-8DAF-D721A13A3AC4}"/>
    <cellStyle name="Normal 4" xfId="23" xr:uid="{00000000-0005-0000-0000-000008040000}"/>
    <cellStyle name="Normal 4 10" xfId="289" xr:uid="{00000000-0005-0000-0000-000009040000}"/>
    <cellStyle name="Normal 4 2" xfId="101" xr:uid="{00000000-0005-0000-0000-00000A040000}"/>
    <cellStyle name="Normal 4 2 2" xfId="199" xr:uid="{00000000-0005-0000-0000-00000B040000}"/>
    <cellStyle name="Normal 4 2 2 2" xfId="643" xr:uid="{00000000-0005-0000-0000-00000C040000}"/>
    <cellStyle name="Normal 4 2 2 2 2" xfId="1211" xr:uid="{00000000-0005-0000-0000-00000D040000}"/>
    <cellStyle name="Normal 4 2 2 2 2 2" xfId="2152" xr:uid="{5F7A1E0D-1AFF-4215-8F16-C3844843C824}"/>
    <cellStyle name="Normal 4 2 2 2 3" xfId="1700" xr:uid="{65AE57DB-A07B-44EE-BF09-5CB39A4DD9F3}"/>
    <cellStyle name="Normal 4 2 2 3" xfId="479" xr:uid="{00000000-0005-0000-0000-00000E040000}"/>
    <cellStyle name="Normal 4 2 2 3 2" xfId="1048" xr:uid="{00000000-0005-0000-0000-00000F040000}"/>
    <cellStyle name="Normal 4 2 2 3 2 2" xfId="1989" xr:uid="{A600D49B-7158-4DCF-A3E2-9E9B73803ED9}"/>
    <cellStyle name="Normal 4 2 2 3 3" xfId="1537" xr:uid="{52FC66B6-39DE-417E-B9E5-E27FCF4B4C9E}"/>
    <cellStyle name="Normal 4 2 2 4" xfId="885" xr:uid="{00000000-0005-0000-0000-000010040000}"/>
    <cellStyle name="Normal 4 2 2 4 2" xfId="1839" xr:uid="{28498A8D-7A68-4F37-BA24-2A9DBB340E93}"/>
    <cellStyle name="Normal 4 2 2 5" xfId="1376" xr:uid="{C4D11BD7-77AB-4514-9BE9-731EBCA1F1EF}"/>
    <cellStyle name="Normal 4 2 3" xfId="377" xr:uid="{00000000-0005-0000-0000-000011040000}"/>
    <cellStyle name="Normal 4 2 3 2" xfId="953" xr:uid="{00000000-0005-0000-0000-000012040000}"/>
    <cellStyle name="Normal 4 2 3 2 2" xfId="1894" xr:uid="{ABB8D3ED-F4C7-4A89-BC07-174CE7F2556D}"/>
    <cellStyle name="Normal 4 2 3 3" xfId="1441" xr:uid="{E0802CBD-03D0-428D-A956-B768FC66DCDE}"/>
    <cellStyle name="Normal 4 2 4" xfId="548" xr:uid="{00000000-0005-0000-0000-000013040000}"/>
    <cellStyle name="Normal 4 2 4 2" xfId="1116" xr:uid="{00000000-0005-0000-0000-000014040000}"/>
    <cellStyle name="Normal 4 2 4 2 2" xfId="2057" xr:uid="{D2EEE211-8985-410B-A57B-103A1EFE0F06}"/>
    <cellStyle name="Normal 4 2 4 3" xfId="1605" xr:uid="{33F36974-1AB0-4D1E-8AA7-017223673C7C}"/>
    <cellStyle name="Normal 4 2 5" xfId="698" xr:uid="{00000000-0005-0000-0000-000015040000}"/>
    <cellStyle name="Normal 4 2 5 2" xfId="1263" xr:uid="{00000000-0005-0000-0000-000016040000}"/>
    <cellStyle name="Normal 4 2 5 2 2" xfId="2199" xr:uid="{8114935C-C608-4AAD-B981-868A64EEB8BA}"/>
    <cellStyle name="Normal 4 2 5 3" xfId="1748" xr:uid="{A7B68984-5FF7-47D0-9F22-3B63B2A40CC7}"/>
    <cellStyle name="Normal 4 2 6" xfId="321" xr:uid="{00000000-0005-0000-0000-000017040000}"/>
    <cellStyle name="Normal 4 2 6 2" xfId="928" xr:uid="{00000000-0005-0000-0000-000018040000}"/>
    <cellStyle name="Normal 4 2 6 2 2" xfId="1870" xr:uid="{05C97E35-788B-4E88-A159-F96A2CD70649}"/>
    <cellStyle name="Normal 4 2 6 3" xfId="1417" xr:uid="{B492FCCB-3393-43AE-A6C7-9D73DB8C028A}"/>
    <cellStyle name="Normal 4 3" xfId="129" xr:uid="{00000000-0005-0000-0000-000019040000}"/>
    <cellStyle name="Normal 4 3 2" xfId="172" xr:uid="{00000000-0005-0000-0000-00001A040000}"/>
    <cellStyle name="Normal 4 3 2 2" xfId="675" xr:uid="{00000000-0005-0000-0000-00001B040000}"/>
    <cellStyle name="Normal 4 3 2 2 2" xfId="1243" xr:uid="{00000000-0005-0000-0000-00001C040000}"/>
    <cellStyle name="Normal 4 3 2 2 2 2" xfId="2184" xr:uid="{1A98B936-A5D9-4744-AB8C-40EF1A45C876}"/>
    <cellStyle name="Normal 4 3 2 2 3" xfId="1732" xr:uid="{0D8194C9-3A23-42F8-83E9-78B0B0EA6AE5}"/>
    <cellStyle name="Normal 4 3 2 3" xfId="511" xr:uid="{00000000-0005-0000-0000-00001D040000}"/>
    <cellStyle name="Normal 4 3 2 3 2" xfId="1080" xr:uid="{00000000-0005-0000-0000-00001E040000}"/>
    <cellStyle name="Normal 4 3 2 3 2 2" xfId="2021" xr:uid="{DFD8904E-4F2A-47A8-9F66-AE6CED42819C}"/>
    <cellStyle name="Normal 4 3 2 3 3" xfId="1569" xr:uid="{C6A35204-F5C5-4A63-822B-3FC9C680D98A}"/>
    <cellStyle name="Normal 4 3 3" xfId="588" xr:uid="{00000000-0005-0000-0000-00001F040000}"/>
    <cellStyle name="Normal 4 3 3 2" xfId="1156" xr:uid="{00000000-0005-0000-0000-000020040000}"/>
    <cellStyle name="Normal 4 3 3 2 2" xfId="2097" xr:uid="{E2540031-53CA-46BF-BE30-4CFA7BE2A821}"/>
    <cellStyle name="Normal 4 3 3 3" xfId="1645" xr:uid="{D7513F66-9D1A-4BD2-BEAC-8D50F42DBEA2}"/>
    <cellStyle name="Normal 4 3 4" xfId="422" xr:uid="{00000000-0005-0000-0000-000021040000}"/>
    <cellStyle name="Normal 4 3 4 2" xfId="993" xr:uid="{00000000-0005-0000-0000-000022040000}"/>
    <cellStyle name="Normal 4 3 4 2 2" xfId="1934" xr:uid="{826F9793-A6AB-4061-A275-9C55E7D638B3}"/>
    <cellStyle name="Normal 4 3 4 3" xfId="1482" xr:uid="{BADBA89F-098C-423E-979D-4905E3FAF5F9}"/>
    <cellStyle name="Normal 4 4" xfId="98" xr:uid="{00000000-0005-0000-0000-000023040000}"/>
    <cellStyle name="Normal 4 4 2" xfId="622" xr:uid="{00000000-0005-0000-0000-000024040000}"/>
    <cellStyle name="Normal 4 4 2 2" xfId="1190" xr:uid="{00000000-0005-0000-0000-000025040000}"/>
    <cellStyle name="Normal 4 4 2 2 2" xfId="2131" xr:uid="{82C7F8D5-188E-4D1F-8CAF-B853FC5CE222}"/>
    <cellStyle name="Normal 4 4 2 3" xfId="1679" xr:uid="{3CA0E2B7-C6E5-456D-89DE-4410F2C61BC3}"/>
    <cellStyle name="Normal 4 4 3" xfId="457" xr:uid="{00000000-0005-0000-0000-000026040000}"/>
    <cellStyle name="Normal 4 4 3 2" xfId="1027" xr:uid="{00000000-0005-0000-0000-000027040000}"/>
    <cellStyle name="Normal 4 4 3 2 2" xfId="1968" xr:uid="{08DB84AC-2049-4ABE-B327-A9F71288B820}"/>
    <cellStyle name="Normal 4 4 3 3" xfId="1516" xr:uid="{70DDA1DB-5394-4B92-A9F3-4E8F8AE05424}"/>
    <cellStyle name="Normal 4 5" xfId="198" xr:uid="{00000000-0005-0000-0000-000028040000}"/>
    <cellStyle name="Normal 4 5 2" xfId="367" xr:uid="{00000000-0005-0000-0000-000029040000}"/>
    <cellStyle name="Normal 4 5 2 2" xfId="944" xr:uid="{00000000-0005-0000-0000-00002A040000}"/>
    <cellStyle name="Normal 4 5 2 2 2" xfId="1885" xr:uid="{93702C80-D27B-4D15-BADE-422070597A29}"/>
    <cellStyle name="Normal 4 5 2 3" xfId="1432" xr:uid="{C5046763-69D9-49D4-AF4F-E813F3622781}"/>
    <cellStyle name="Normal 4 6" xfId="219" xr:uid="{00000000-0005-0000-0000-00002B040000}"/>
    <cellStyle name="Normal 4 6 2" xfId="526" xr:uid="{00000000-0005-0000-0000-00002C040000}"/>
    <cellStyle name="Normal 4 6 2 2" xfId="1094" xr:uid="{00000000-0005-0000-0000-00002D040000}"/>
    <cellStyle name="Normal 4 6 2 2 2" xfId="2035" xr:uid="{BE0537F0-39E2-406D-8B0F-048436561CD8}"/>
    <cellStyle name="Normal 4 6 2 3" xfId="1583" xr:uid="{9BA51D86-47B1-4B11-A287-62A336C0F3D2}"/>
    <cellStyle name="Normal 4 7" xfId="249" xr:uid="{00000000-0005-0000-0000-00002E040000}"/>
    <cellStyle name="Normal 4 7 2" xfId="697" xr:uid="{00000000-0005-0000-0000-00002F040000}"/>
    <cellStyle name="Normal 4 8" xfId="259" xr:uid="{00000000-0005-0000-0000-000030040000}"/>
    <cellStyle name="Normal 4 8 2" xfId="304" xr:uid="{00000000-0005-0000-0000-000031040000}"/>
    <cellStyle name="Normal 4 9" xfId="772" xr:uid="{00000000-0005-0000-0000-000032040000}"/>
    <cellStyle name="Normal 4 9 2" xfId="1314" xr:uid="{00000000-0005-0000-0000-000033040000}"/>
    <cellStyle name="Normal 4 9 2 2" xfId="2246" xr:uid="{CE85438B-D72F-4F7D-8C34-382D660CAE9C}"/>
    <cellStyle name="Normal 4 9 3" xfId="1797" xr:uid="{6F12EBC7-4E2C-4343-90EC-DA98A93220F9}"/>
    <cellStyle name="Normal 42" xfId="186" xr:uid="{00000000-0005-0000-0000-000034040000}"/>
    <cellStyle name="Normal 42 2" xfId="880" xr:uid="{00000000-0005-0000-0000-000035040000}"/>
    <cellStyle name="Normal 42 2 2" xfId="1834" xr:uid="{0A8405BF-C95A-4256-BF45-E4956965474B}"/>
    <cellStyle name="Normal 42 3" xfId="1370" xr:uid="{457FC97B-3C86-4267-8FB3-ACDE140B1134}"/>
    <cellStyle name="Normal 5" xfId="26" xr:uid="{00000000-0005-0000-0000-000036040000}"/>
    <cellStyle name="Normal 5 2" xfId="107" xr:uid="{00000000-0005-0000-0000-000037040000}"/>
    <cellStyle name="Normal 5 2 2" xfId="146" xr:uid="{00000000-0005-0000-0000-000038040000}"/>
    <cellStyle name="Normal 5 2 2 2" xfId="676" xr:uid="{00000000-0005-0000-0000-000039040000}"/>
    <cellStyle name="Normal 5 2 2 2 2" xfId="1244" xr:uid="{00000000-0005-0000-0000-00003A040000}"/>
    <cellStyle name="Normal 5 2 2 2 2 2" xfId="2185" xr:uid="{3B89E170-1CB9-4C35-A4D1-EE87BD31835D}"/>
    <cellStyle name="Normal 5 2 2 2 3" xfId="1733" xr:uid="{A2AA319A-1F25-4737-9B81-E3A7EFFFE22C}"/>
    <cellStyle name="Normal 5 2 2 3" xfId="512" xr:uid="{00000000-0005-0000-0000-00003B040000}"/>
    <cellStyle name="Normal 5 2 2 3 2" xfId="1081" xr:uid="{00000000-0005-0000-0000-00003C040000}"/>
    <cellStyle name="Normal 5 2 2 3 2 2" xfId="2022" xr:uid="{92FE9643-4C4B-4B3C-9C16-D22BEA2B6CD4}"/>
    <cellStyle name="Normal 5 2 2 3 3" xfId="1570" xr:uid="{50451813-542E-4EEB-AD3A-0349B58C54CF}"/>
    <cellStyle name="Normal 5 2 3" xfId="423" xr:uid="{00000000-0005-0000-0000-00003D040000}"/>
    <cellStyle name="Normal 5 2 3 2" xfId="994" xr:uid="{00000000-0005-0000-0000-00003E040000}"/>
    <cellStyle name="Normal 5 2 3 2 2" xfId="1935" xr:uid="{A197F087-E849-4BFB-9FFF-5CC40037CC14}"/>
    <cellStyle name="Normal 5 2 3 3" xfId="1483" xr:uid="{5302EBBE-2495-4A9A-A992-3E61CB1B9030}"/>
    <cellStyle name="Normal 5 2 4" xfId="589" xr:uid="{00000000-0005-0000-0000-00003F040000}"/>
    <cellStyle name="Normal 5 2 4 2" xfId="1157" xr:uid="{00000000-0005-0000-0000-000040040000}"/>
    <cellStyle name="Normal 5 2 4 2 2" xfId="2098" xr:uid="{8846914A-AC85-4833-B622-6C53619AC339}"/>
    <cellStyle name="Normal 5 2 4 3" xfId="1646" xr:uid="{B9D32E71-D747-43E4-A9EF-8DD9620FB5FE}"/>
    <cellStyle name="Normal 5 3" xfId="200" xr:uid="{00000000-0005-0000-0000-000041040000}"/>
    <cellStyle name="Normal 5 3 2" xfId="623" xr:uid="{00000000-0005-0000-0000-000042040000}"/>
    <cellStyle name="Normal 5 3 2 2" xfId="1191" xr:uid="{00000000-0005-0000-0000-000043040000}"/>
    <cellStyle name="Normal 5 3 2 2 2" xfId="2132" xr:uid="{FBF1A9DF-365A-4D4D-B463-3A26E141B955}"/>
    <cellStyle name="Normal 5 3 2 3" xfId="1680" xr:uid="{E09476E8-4E12-4699-889A-FA5A0CB1A7AE}"/>
    <cellStyle name="Normal 5 3 3" xfId="741" xr:uid="{00000000-0005-0000-0000-000044040000}"/>
    <cellStyle name="Normal 5 3 3 2" xfId="1289" xr:uid="{00000000-0005-0000-0000-000045040000}"/>
    <cellStyle name="Normal 5 3 3 2 2" xfId="2222" xr:uid="{A45C1DD5-DE95-4727-8593-A7074ACCB73C}"/>
    <cellStyle name="Normal 5 3 3 3" xfId="1772" xr:uid="{254DA8DF-BB37-4D8A-9320-ED4F92A6706D}"/>
    <cellStyle name="Normal 5 3 4" xfId="458" xr:uid="{00000000-0005-0000-0000-000046040000}"/>
    <cellStyle name="Normal 5 3 4 2" xfId="1028" xr:uid="{00000000-0005-0000-0000-000047040000}"/>
    <cellStyle name="Normal 5 3 4 2 2" xfId="1969" xr:uid="{7D343809-9306-4BD0-A1BE-4926FAE72A04}"/>
    <cellStyle name="Normal 5 3 4 3" xfId="1517" xr:uid="{5A3A547E-4C38-49B0-A77E-20B07514488D}"/>
    <cellStyle name="Normal 5 4" xfId="225" xr:uid="{00000000-0005-0000-0000-000048040000}"/>
    <cellStyle name="Normal 5 4 2" xfId="378" xr:uid="{00000000-0005-0000-0000-000049040000}"/>
    <cellStyle name="Normal 5 4 2 2" xfId="954" xr:uid="{00000000-0005-0000-0000-00004A040000}"/>
    <cellStyle name="Normal 5 4 2 2 2" xfId="1895" xr:uid="{B1384F47-58B2-42DC-A612-45ABD810156B}"/>
    <cellStyle name="Normal 5 4 2 3" xfId="1442" xr:uid="{CA7901DB-62A8-48D0-AC17-45F82B1FB8ED}"/>
    <cellStyle name="Normal 5 5" xfId="549" xr:uid="{00000000-0005-0000-0000-00004B040000}"/>
    <cellStyle name="Normal 5 5 2" xfId="1117" xr:uid="{00000000-0005-0000-0000-00004C040000}"/>
    <cellStyle name="Normal 5 5 2 2" xfId="2058" xr:uid="{B36B5B7B-36E5-4502-A767-00D6043CA5FA}"/>
    <cellStyle name="Normal 5 5 3" xfId="1606" xr:uid="{AFF86C48-D619-46E8-A687-93863FF31D5D}"/>
    <cellStyle name="Normal 5 6" xfId="699" xr:uid="{00000000-0005-0000-0000-00004D040000}"/>
    <cellStyle name="Normal 5 7" xfId="306" xr:uid="{00000000-0005-0000-0000-00004E040000}"/>
    <cellStyle name="Normal 5 8" xfId="773" xr:uid="{00000000-0005-0000-0000-00004F040000}"/>
    <cellStyle name="Normal 5 8 2" xfId="1315" xr:uid="{00000000-0005-0000-0000-000050040000}"/>
    <cellStyle name="Normal 5 8 2 2" xfId="2247" xr:uid="{16C33193-DCED-419E-9DD8-62C207F02409}"/>
    <cellStyle name="Normal 5 8 3" xfId="1798" xr:uid="{4927AAE3-1BF4-460E-A250-979B8163AF19}"/>
    <cellStyle name="Normal 52" xfId="187" xr:uid="{00000000-0005-0000-0000-000051040000}"/>
    <cellStyle name="Normal 52 2" xfId="881" xr:uid="{00000000-0005-0000-0000-000052040000}"/>
    <cellStyle name="Normal 52 2 2" xfId="1835" xr:uid="{02B4A829-69D0-4E65-B282-A34FE1F60E2B}"/>
    <cellStyle name="Normal 52 3" xfId="1371" xr:uid="{CD3F5DE7-6E0B-43E7-9F51-1FDDB2055282}"/>
    <cellStyle name="Normal 54" xfId="188" xr:uid="{00000000-0005-0000-0000-000053040000}"/>
    <cellStyle name="Normal 54 2" xfId="882" xr:uid="{00000000-0005-0000-0000-000054040000}"/>
    <cellStyle name="Normal 54 2 2" xfId="1836" xr:uid="{A1D881B4-5453-4707-A225-D408BF739A54}"/>
    <cellStyle name="Normal 54 3" xfId="1372" xr:uid="{509FB630-4E53-4B8E-B647-6DBA96DE42AF}"/>
    <cellStyle name="Normal 6" xfId="30" xr:uid="{00000000-0005-0000-0000-000055040000}"/>
    <cellStyle name="Normal 6 10" xfId="88" xr:uid="{00000000-0005-0000-0000-000056040000}"/>
    <cellStyle name="Normal 6 10 2" xfId="1363" xr:uid="{45E6D20B-8317-4FF3-9128-1CEFD33618DF}"/>
    <cellStyle name="Normal 6 11" xfId="851" xr:uid="{00000000-0005-0000-0000-000057040000}"/>
    <cellStyle name="Normal 6 11 2" xfId="1828" xr:uid="{0A347583-1471-4222-861D-005889951FB3}"/>
    <cellStyle name="Normal 6 12" xfId="1344" xr:uid="{F6AA0A77-79C6-4E52-B4AA-EEE9F24C726B}"/>
    <cellStyle name="Normal 6 2" xfId="32" xr:uid="{00000000-0005-0000-0000-000058040000}"/>
    <cellStyle name="Normal 6 2 2" xfId="51" xr:uid="{00000000-0005-0000-0000-000059040000}"/>
    <cellStyle name="Normal 6 2 2 2" xfId="677" xr:uid="{00000000-0005-0000-0000-00005A040000}"/>
    <cellStyle name="Normal 6 2 2 2 2" xfId="1245" xr:uid="{00000000-0005-0000-0000-00005B040000}"/>
    <cellStyle name="Normal 6 2 2 2 2 2" xfId="2186" xr:uid="{252E56AC-E8E4-4997-9533-77FFF1AC0BFD}"/>
    <cellStyle name="Normal 6 2 2 2 3" xfId="1734" xr:uid="{2DD82B56-7DBF-49A2-917E-5E431549AABF}"/>
    <cellStyle name="Normal 6 2 2 3" xfId="513" xr:uid="{00000000-0005-0000-0000-00005C040000}"/>
    <cellStyle name="Normal 6 2 2 3 2" xfId="1082" xr:uid="{00000000-0005-0000-0000-00005D040000}"/>
    <cellStyle name="Normal 6 2 2 3 2 2" xfId="2023" xr:uid="{1BE8BDB7-33AB-4723-BDAF-030ED02BE344}"/>
    <cellStyle name="Normal 6 2 2 3 3" xfId="1571" xr:uid="{E40796FD-4241-40F3-8517-A31C50C817F2}"/>
    <cellStyle name="Normal 6 2 2 4" xfId="147" xr:uid="{00000000-0005-0000-0000-00005E040000}"/>
    <cellStyle name="Normal 6 2 2 5" xfId="1349" xr:uid="{7C3A77E1-CA67-4F16-89AB-7AE484A6ED3B}"/>
    <cellStyle name="Normal 6 2 3" xfId="590" xr:uid="{00000000-0005-0000-0000-00005F040000}"/>
    <cellStyle name="Normal 6 2 3 2" xfId="1158" xr:uid="{00000000-0005-0000-0000-000060040000}"/>
    <cellStyle name="Normal 6 2 3 2 2" xfId="2099" xr:uid="{F81C05B9-78E5-41D7-B75A-097E31D438C1}"/>
    <cellStyle name="Normal 6 2 3 3" xfId="1647" xr:uid="{51CF5A6C-8EC9-4AE9-B3A1-3E374C1491F4}"/>
    <cellStyle name="Normal 6 2 4" xfId="743" xr:uid="{00000000-0005-0000-0000-000061040000}"/>
    <cellStyle name="Normal 6 2 4 2" xfId="1290" xr:uid="{00000000-0005-0000-0000-000062040000}"/>
    <cellStyle name="Normal 6 2 4 2 2" xfId="2223" xr:uid="{448A0872-740A-417F-B8E2-E6D95A363FC8}"/>
    <cellStyle name="Normal 6 2 4 3" xfId="1773" xr:uid="{ADF65AD8-D9BA-4819-B944-944E5041924A}"/>
    <cellStyle name="Normal 6 2 5" xfId="424" xr:uid="{00000000-0005-0000-0000-000063040000}"/>
    <cellStyle name="Normal 6 2 5 2" xfId="995" xr:uid="{00000000-0005-0000-0000-000064040000}"/>
    <cellStyle name="Normal 6 2 5 2 2" xfId="1936" xr:uid="{3EB7CACE-3C00-4B70-AEF5-FDDBF7515410}"/>
    <cellStyle name="Normal 6 2 5 3" xfId="1484" xr:uid="{3A595FE9-0F1C-489F-89A8-36AE05A57995}"/>
    <cellStyle name="Normal 6 2 6" xfId="114" xr:uid="{00000000-0005-0000-0000-000065040000}"/>
    <cellStyle name="Normal 6 2 7" xfId="1345" xr:uid="{7CA313B7-EFB6-46F6-95B6-8C70CC492AE2}"/>
    <cellStyle name="Normal 6 3" xfId="49" xr:uid="{00000000-0005-0000-0000-000066040000}"/>
    <cellStyle name="Normal 6 3 2" xfId="624" xr:uid="{00000000-0005-0000-0000-000067040000}"/>
    <cellStyle name="Normal 6 3 2 2" xfId="1192" xr:uid="{00000000-0005-0000-0000-000068040000}"/>
    <cellStyle name="Normal 6 3 2 2 2" xfId="2133" xr:uid="{AC5487F4-86F0-486C-9E9F-EB0CD02566E9}"/>
    <cellStyle name="Normal 6 3 2 3" xfId="1681" xr:uid="{1C329967-76EA-4F0E-8D92-7B17CC64B428}"/>
    <cellStyle name="Normal 6 3 3" xfId="459" xr:uid="{00000000-0005-0000-0000-000069040000}"/>
    <cellStyle name="Normal 6 3 3 2" xfId="1518" xr:uid="{C82AF9EC-9753-40E6-8407-0CC0CE1F9305}"/>
    <cellStyle name="Normal 6 3 4" xfId="1029" xr:uid="{00000000-0005-0000-0000-00006A040000}"/>
    <cellStyle name="Normal 6 3 4 2" xfId="1970" xr:uid="{DEC54DD5-7780-4D47-A190-957922849E3D}"/>
    <cellStyle name="Normal 6 3 5" xfId="1348" xr:uid="{0273C3C8-D2FC-4307-A6CA-C15016BBA20E}"/>
    <cellStyle name="Normal 6 4" xfId="380" xr:uid="{00000000-0005-0000-0000-00006B040000}"/>
    <cellStyle name="Normal 6 4 2" xfId="955" xr:uid="{00000000-0005-0000-0000-00006C040000}"/>
    <cellStyle name="Normal 6 4 2 2" xfId="1896" xr:uid="{A0DDBD38-569D-4583-B6DB-E44CC989A73B}"/>
    <cellStyle name="Normal 6 4 3" xfId="1443" xr:uid="{44914DF5-D3ED-476F-A0CA-8D9CC763B975}"/>
    <cellStyle name="Normal 6 5" xfId="550" xr:uid="{00000000-0005-0000-0000-00006D040000}"/>
    <cellStyle name="Normal 6 5 2" xfId="1118" xr:uid="{00000000-0005-0000-0000-00006E040000}"/>
    <cellStyle name="Normal 6 5 2 2" xfId="2059" xr:uid="{5B87D734-8BCA-4440-9731-547EBEBBEC86}"/>
    <cellStyle name="Normal 6 5 3" xfId="1607" xr:uid="{5C6EF543-A2BD-4575-866E-4BA4924502A1}"/>
    <cellStyle name="Normal 6 6" xfId="700" xr:uid="{00000000-0005-0000-0000-00006F040000}"/>
    <cellStyle name="Normal 6 7" xfId="307" xr:uid="{00000000-0005-0000-0000-000070040000}"/>
    <cellStyle name="Normal 6 8" xfId="774" xr:uid="{00000000-0005-0000-0000-000071040000}"/>
    <cellStyle name="Normal 6 8 2" xfId="1316" xr:uid="{00000000-0005-0000-0000-000072040000}"/>
    <cellStyle name="Normal 6 8 2 2" xfId="2248" xr:uid="{4AF3B758-7A50-49BC-B8AB-7D369D9EC810}"/>
    <cellStyle name="Normal 6 8 3" xfId="1799" xr:uid="{CBFCE476-C5F5-4AC2-840D-64FB9961F077}"/>
    <cellStyle name="Normal 6 9" xfId="849" xr:uid="{00000000-0005-0000-0000-000073040000}"/>
    <cellStyle name="Normal 7" xfId="29" xr:uid="{00000000-0005-0000-0000-000074040000}"/>
    <cellStyle name="Normal 7 2" xfId="125" xr:uid="{00000000-0005-0000-0000-000075040000}"/>
    <cellStyle name="Normal 7 3" xfId="118" xr:uid="{00000000-0005-0000-0000-000076040000}"/>
    <cellStyle name="Normal 7 3 2" xfId="216" xr:uid="{00000000-0005-0000-0000-000077040000}"/>
    <cellStyle name="Normal 7 3 2 2" xfId="255" xr:uid="{00000000-0005-0000-0000-000078040000}"/>
    <cellStyle name="Normal 7 3 2 3" xfId="264" xr:uid="{00000000-0005-0000-0000-000079040000}"/>
    <cellStyle name="Normal 7 3 3" xfId="252" xr:uid="{00000000-0005-0000-0000-00007A040000}"/>
    <cellStyle name="Normal 7 3 4" xfId="261" xr:uid="{00000000-0005-0000-0000-00007B040000}"/>
    <cellStyle name="Normal 7 3 5" xfId="371" xr:uid="{00000000-0005-0000-0000-00007C040000}"/>
    <cellStyle name="Normal 7 4" xfId="144" xr:uid="{00000000-0005-0000-0000-00007D040000}"/>
    <cellStyle name="Normal 7 4 2" xfId="253" xr:uid="{00000000-0005-0000-0000-00007E040000}"/>
    <cellStyle name="Normal 7 4 3" xfId="262" xr:uid="{00000000-0005-0000-0000-00007F040000}"/>
    <cellStyle name="Normal 7 4 4" xfId="701" xr:uid="{00000000-0005-0000-0000-000080040000}"/>
    <cellStyle name="Normal 7 5" xfId="201" xr:uid="{00000000-0005-0000-0000-000081040000}"/>
    <cellStyle name="Normal 7 5 2" xfId="313" xr:uid="{00000000-0005-0000-0000-000082040000}"/>
    <cellStyle name="Normal 7 5 2 2" xfId="923" xr:uid="{00000000-0005-0000-0000-000083040000}"/>
    <cellStyle name="Normal 7 5 2 2 2" xfId="1865" xr:uid="{774AE2A3-9292-47DF-A285-727C72A2339B}"/>
    <cellStyle name="Normal 7 5 2 3" xfId="1409" xr:uid="{FD1BBE0A-A9D4-49F4-98FF-EA1DAF7BEF0C}"/>
    <cellStyle name="Normal 7 6" xfId="250" xr:uid="{00000000-0005-0000-0000-000084040000}"/>
    <cellStyle name="Normal 7 7" xfId="260" xr:uid="{00000000-0005-0000-0000-000085040000}"/>
    <cellStyle name="Normal 8" xfId="15" xr:uid="{00000000-0005-0000-0000-000086040000}"/>
    <cellStyle name="Normal 8 2" xfId="42" xr:uid="{00000000-0005-0000-0000-000087040000}"/>
    <cellStyle name="Normal 8 2 2" xfId="241" xr:uid="{00000000-0005-0000-0000-000088040000}"/>
    <cellStyle name="Normal 8 2 3" xfId="383" xr:uid="{00000000-0005-0000-0000-000089040000}"/>
    <cellStyle name="Normal 8 3" xfId="33" xr:uid="{00000000-0005-0000-0000-00008A040000}"/>
    <cellStyle name="Normal 8 3 2" xfId="309" xr:uid="{00000000-0005-0000-0000-00008B040000}"/>
    <cellStyle name="Normal 8 4" xfId="44" xr:uid="{00000000-0005-0000-0000-00008C040000}"/>
    <cellStyle name="Normal 8 4 2" xfId="189" xr:uid="{00000000-0005-0000-0000-00008D040000}"/>
    <cellStyle name="Normal 8 4 2 2" xfId="1373" xr:uid="{DFD77DE4-961A-4ED7-8023-53FC9C6BB7BC}"/>
    <cellStyle name="Normal 8 4 3" xfId="883" xr:uid="{00000000-0005-0000-0000-00008E040000}"/>
    <cellStyle name="Normal 8 4 3 2" xfId="1837" xr:uid="{43E357F2-15CD-4B75-B3DA-7A09E4F3FEA7}"/>
    <cellStyle name="Normal 8 5" xfId="230" xr:uid="{00000000-0005-0000-0000-00008F040000}"/>
    <cellStyle name="Normal 8 6" xfId="298" xr:uid="{00000000-0005-0000-0000-000090040000}"/>
    <cellStyle name="Normal 8 6 2" xfId="922" xr:uid="{00000000-0005-0000-0000-000091040000}"/>
    <cellStyle name="Normal 8 6 2 2" xfId="1864" xr:uid="{868348DA-B3DC-4A0B-87DE-8E004A45D46E}"/>
    <cellStyle name="Normal 8 6 3" xfId="1403" xr:uid="{C55D53F4-D6EE-42E5-B532-601240682F2E}"/>
    <cellStyle name="Normal 9" xfId="35" xr:uid="{00000000-0005-0000-0000-000092040000}"/>
    <cellStyle name="Normal 9 2" xfId="128" xr:uid="{00000000-0005-0000-0000-000093040000}"/>
    <cellStyle name="Normal 9 2 2" xfId="524" xr:uid="{00000000-0005-0000-0000-000094040000}"/>
    <cellStyle name="Normal 9 2 3" xfId="435" xr:uid="{00000000-0005-0000-0000-000095040000}"/>
    <cellStyle name="Normal 9 2 4" xfId="854" xr:uid="{00000000-0005-0000-0000-000096040000}"/>
    <cellStyle name="Normal 9 2 4 2" xfId="1829" xr:uid="{C660058C-826A-49D8-8D29-6691D60DE48B}"/>
    <cellStyle name="Normal 9 2 5" xfId="1364" xr:uid="{FED663E7-5C0D-4636-B763-A6C93AFBE062}"/>
    <cellStyle name="Normal 9 3" xfId="202" xr:uid="{00000000-0005-0000-0000-000097040000}"/>
    <cellStyle name="Normal 9 3 2" xfId="254" xr:uid="{00000000-0005-0000-0000-000098040000}"/>
    <cellStyle name="Normal 9 3 3" xfId="263" xr:uid="{00000000-0005-0000-0000-000099040000}"/>
    <cellStyle name="Normal 9 3 4" xfId="470" xr:uid="{00000000-0005-0000-0000-00009A040000}"/>
    <cellStyle name="Normal 9 4" xfId="473" xr:uid="{00000000-0005-0000-0000-00009B040000}"/>
    <cellStyle name="Normal 9 4 2" xfId="637" xr:uid="{00000000-0005-0000-0000-00009C040000}"/>
    <cellStyle name="Normal 9 4 2 2" xfId="1205" xr:uid="{00000000-0005-0000-0000-00009D040000}"/>
    <cellStyle name="Normal 9 4 2 2 2" xfId="2146" xr:uid="{9A7BCF05-8098-47BC-AD38-2A6186A26581}"/>
    <cellStyle name="Normal 9 4 2 3" xfId="1694" xr:uid="{51350935-8638-4688-ADF0-DE0F77193260}"/>
    <cellStyle name="Normal 9 4 3" xfId="1042" xr:uid="{00000000-0005-0000-0000-00009E040000}"/>
    <cellStyle name="Normal 9 4 3 2" xfId="1983" xr:uid="{AD75BA7D-30EF-464D-9151-0241C1E5509D}"/>
    <cellStyle name="Normal 9 4 4" xfId="1531" xr:uid="{531CDCE1-F9D3-43C2-8DFF-DA74DE023575}"/>
    <cellStyle name="Normal 9 5" xfId="369" xr:uid="{00000000-0005-0000-0000-00009F040000}"/>
    <cellStyle name="Normal 9 5 2" xfId="946" xr:uid="{00000000-0005-0000-0000-0000A0040000}"/>
    <cellStyle name="Normal 9 5 2 2" xfId="1887" xr:uid="{72F17897-B1DB-4671-89A5-2A77CA96A17F}"/>
    <cellStyle name="Normal 9 5 3" xfId="1434" xr:uid="{609B2AFA-8E88-4896-849E-AC6F508BAA9C}"/>
    <cellStyle name="Normal 9 6" xfId="540" xr:uid="{00000000-0005-0000-0000-0000A1040000}"/>
    <cellStyle name="Normal 9 6 2" xfId="1108" xr:uid="{00000000-0005-0000-0000-0000A2040000}"/>
    <cellStyle name="Normal 9 6 2 2" xfId="2049" xr:uid="{26DB533F-908C-4207-8040-C733017F9AFD}"/>
    <cellStyle name="Normal 9 6 3" xfId="1597" xr:uid="{79696530-841B-43EE-9B62-4EB4297B6E90}"/>
    <cellStyle name="Normal 9 7" xfId="702" xr:uid="{00000000-0005-0000-0000-0000A3040000}"/>
    <cellStyle name="Normal 9 8" xfId="322" xr:uid="{00000000-0005-0000-0000-0000A4040000}"/>
    <cellStyle name="Normal 9 8 2" xfId="929" xr:uid="{00000000-0005-0000-0000-0000A5040000}"/>
    <cellStyle name="Normal 9 8 2 2" xfId="1871" xr:uid="{68BF8787-B74C-4C99-A8DA-370FE00CC6EB}"/>
    <cellStyle name="Normal 9 8 3" xfId="1418" xr:uid="{D7E391E1-1EAC-48F7-83DB-7CB68A34A4FE}"/>
    <cellStyle name="Normal 9 9" xfId="299" xr:uid="{00000000-0005-0000-0000-0000A6040000}"/>
    <cellStyle name="Normal_BAL" xfId="1" xr:uid="{00000000-0005-0000-0000-0000A7040000}"/>
    <cellStyle name="Normál_DCF(Investment,SW-mod)" xfId="203" xr:uid="{00000000-0005-0000-0000-0000A8040000}"/>
    <cellStyle name="Normal_Financial statements 2000 Alcomet" xfId="2" xr:uid="{00000000-0005-0000-0000-0000A9040000}"/>
    <cellStyle name="Normal_Financial statements 2000 Alcomet 2" xfId="1343" xr:uid="{9808F716-C587-45AC-80C8-0F7393368075}"/>
    <cellStyle name="Normal_Financial statements_bg model 2002" xfId="3" xr:uid="{00000000-0005-0000-0000-0000AA040000}"/>
    <cellStyle name="Normal_FS_2004_Final_28.03.05" xfId="4" xr:uid="{00000000-0005-0000-0000-0000AB040000}"/>
    <cellStyle name="Normal_FS_SOPHARMA_2005 (2)" xfId="5" xr:uid="{00000000-0005-0000-0000-0000AC040000}"/>
    <cellStyle name="Normal_FS'05-Neochim group-raboten_Final2" xfId="6" xr:uid="{00000000-0005-0000-0000-0000AD040000}"/>
    <cellStyle name="Normal_P&amp;L" xfId="7" xr:uid="{00000000-0005-0000-0000-0000AE040000}"/>
    <cellStyle name="Normal_P&amp;L_Financial statements_bg model 2002" xfId="8" xr:uid="{00000000-0005-0000-0000-0000AF040000}"/>
    <cellStyle name="Normal_Sheet2" xfId="9" xr:uid="{00000000-0005-0000-0000-0000B0040000}"/>
    <cellStyle name="Normal_SOPHARMA_FS_01_12_2007_predvaritelen" xfId="10" xr:uid="{00000000-0005-0000-0000-0000B1040000}"/>
    <cellStyle name="Note 2" xfId="375" xr:uid="{00000000-0005-0000-0000-0000B2040000}"/>
    <cellStyle name="Note 2 2" xfId="419" xr:uid="{00000000-0005-0000-0000-0000B3040000}"/>
    <cellStyle name="Note 2 2 2" xfId="508" xr:uid="{00000000-0005-0000-0000-0000B4040000}"/>
    <cellStyle name="Note 2 2 2 2" xfId="672" xr:uid="{00000000-0005-0000-0000-0000B5040000}"/>
    <cellStyle name="Note 2 2 2 2 2" xfId="1240" xr:uid="{00000000-0005-0000-0000-0000B6040000}"/>
    <cellStyle name="Note 2 2 2 2 2 2" xfId="2181" xr:uid="{933E32C7-5173-4D25-A4E2-0FBDAD819E96}"/>
    <cellStyle name="Note 2 2 2 2 3" xfId="1729" xr:uid="{3DC29898-BF39-442B-B656-CABB49CD19FE}"/>
    <cellStyle name="Note 2 2 2 3" xfId="1077" xr:uid="{00000000-0005-0000-0000-0000B7040000}"/>
    <cellStyle name="Note 2 2 2 3 2" xfId="2018" xr:uid="{E977ECBC-00FD-498E-9D69-E5F47C1745BC}"/>
    <cellStyle name="Note 2 2 2 4" xfId="1566" xr:uid="{D901594E-7E4D-40A8-9008-92E7105EEF2E}"/>
    <cellStyle name="Note 2 2 3" xfId="585" xr:uid="{00000000-0005-0000-0000-0000B8040000}"/>
    <cellStyle name="Note 2 2 3 2" xfId="1153" xr:uid="{00000000-0005-0000-0000-0000B9040000}"/>
    <cellStyle name="Note 2 2 3 2 2" xfId="2094" xr:uid="{623EF12D-3E2F-41FA-A2C9-6044B31E2DE9}"/>
    <cellStyle name="Note 2 2 3 3" xfId="1642" xr:uid="{F41574F6-196B-4F9C-BC8E-D9CF94E1F8CA}"/>
    <cellStyle name="Note 2 2 4" xfId="990" xr:uid="{00000000-0005-0000-0000-0000BA040000}"/>
    <cellStyle name="Note 2 2 4 2" xfId="1931" xr:uid="{4BF68253-80CE-428C-9646-D3FD497352DB}"/>
    <cellStyle name="Note 2 2 5" xfId="1479" xr:uid="{CB648DA0-86D2-4C24-A695-46E853C980D3}"/>
    <cellStyle name="Note 2 3" xfId="454" xr:uid="{00000000-0005-0000-0000-0000BB040000}"/>
    <cellStyle name="Note 2 3 2" xfId="619" xr:uid="{00000000-0005-0000-0000-0000BC040000}"/>
    <cellStyle name="Note 2 3 2 2" xfId="1187" xr:uid="{00000000-0005-0000-0000-0000BD040000}"/>
    <cellStyle name="Note 2 3 2 2 2" xfId="2128" xr:uid="{69033139-47BA-4B10-A0D2-77C43BDEC261}"/>
    <cellStyle name="Note 2 3 2 3" xfId="1676" xr:uid="{49EDD964-FCD7-48FE-B7C9-40D6E2E48F6C}"/>
    <cellStyle name="Note 2 3 3" xfId="1024" xr:uid="{00000000-0005-0000-0000-0000BE040000}"/>
    <cellStyle name="Note 2 3 3 2" xfId="1965" xr:uid="{A63EAE53-5866-4021-8C4C-A3DE5B30BA85}"/>
    <cellStyle name="Note 2 3 4" xfId="1513" xr:uid="{FF4A1D5E-22ED-48ED-B9FA-2A02B5EC9138}"/>
    <cellStyle name="Note 2 4" xfId="545" xr:uid="{00000000-0005-0000-0000-0000BF040000}"/>
    <cellStyle name="Note 2 4 2" xfId="1113" xr:uid="{00000000-0005-0000-0000-0000C0040000}"/>
    <cellStyle name="Note 2 4 2 2" xfId="2054" xr:uid="{2A5B93A7-8E8C-44D4-966A-E7027AF68B00}"/>
    <cellStyle name="Note 2 4 3" xfId="1602" xr:uid="{C798A1BE-F97F-43FB-85E6-A4469326419D}"/>
    <cellStyle name="Note 2 5" xfId="737" xr:uid="{00000000-0005-0000-0000-0000C1040000}"/>
    <cellStyle name="Note 2 5 2" xfId="1286" xr:uid="{00000000-0005-0000-0000-0000C2040000}"/>
    <cellStyle name="Note 2 5 2 2" xfId="2219" xr:uid="{D403D9BB-9C93-4648-AB3F-90D28DDC284F}"/>
    <cellStyle name="Note 2 5 3" xfId="1769" xr:uid="{03D639A2-2EB0-4815-86FA-FC26663B90FE}"/>
    <cellStyle name="Note 2 6" xfId="769" xr:uid="{00000000-0005-0000-0000-0000C3040000}"/>
    <cellStyle name="Note 2 6 2" xfId="1311" xr:uid="{00000000-0005-0000-0000-0000C4040000}"/>
    <cellStyle name="Note 2 6 2 2" xfId="2243" xr:uid="{C0CE5EDC-DDC9-4F0E-B0B2-B0A3723AB9D7}"/>
    <cellStyle name="Note 2 6 3" xfId="1794" xr:uid="{2CD36716-D863-4A42-B908-0004CD2B5044}"/>
    <cellStyle name="Note 2 7" xfId="951" xr:uid="{00000000-0005-0000-0000-0000C5040000}"/>
    <cellStyle name="Note 2 7 2" xfId="1892" xr:uid="{4D220AA5-F4E4-45BE-B0BF-354825B961E7}"/>
    <cellStyle name="Note 2 8" xfId="1439" xr:uid="{20F86563-E5E4-4EE5-8F72-7075A0297D95}"/>
    <cellStyle name="Note 3" xfId="370" xr:uid="{00000000-0005-0000-0000-0000C6040000}"/>
    <cellStyle name="Note 3 2" xfId="474" xr:uid="{00000000-0005-0000-0000-0000C7040000}"/>
    <cellStyle name="Note 3 2 2" xfId="638" xr:uid="{00000000-0005-0000-0000-0000C8040000}"/>
    <cellStyle name="Note 3 2 2 2" xfId="1206" xr:uid="{00000000-0005-0000-0000-0000C9040000}"/>
    <cellStyle name="Note 3 2 2 2 2" xfId="2147" xr:uid="{8E702AAE-8FEC-43BF-8390-020CEC3C6E42}"/>
    <cellStyle name="Note 3 2 2 3" xfId="1695" xr:uid="{EB546E01-96EE-47D2-B3BD-2ED7AC518A71}"/>
    <cellStyle name="Note 3 2 3" xfId="1043" xr:uid="{00000000-0005-0000-0000-0000CA040000}"/>
    <cellStyle name="Note 3 2 3 2" xfId="1984" xr:uid="{A583458E-4A8C-436A-9455-9771AF11C4D3}"/>
    <cellStyle name="Note 3 2 4" xfId="1532" xr:uid="{1088BB90-8B6A-415F-98B6-17C67C910891}"/>
    <cellStyle name="Note 3 3" xfId="541" xr:uid="{00000000-0005-0000-0000-0000CB040000}"/>
    <cellStyle name="Note 3 3 2" xfId="1109" xr:uid="{00000000-0005-0000-0000-0000CC040000}"/>
    <cellStyle name="Note 3 3 2 2" xfId="2050" xr:uid="{9701C873-DD82-49D3-B455-A33DDA9E971A}"/>
    <cellStyle name="Note 3 3 3" xfId="1598" xr:uid="{6408EA23-662B-4623-B8C8-5B27C5C40E61}"/>
    <cellStyle name="Note 3 4" xfId="804" xr:uid="{00000000-0005-0000-0000-0000CD040000}"/>
    <cellStyle name="Note 3 5" xfId="947" xr:uid="{00000000-0005-0000-0000-0000CE040000}"/>
    <cellStyle name="Note 3 5 2" xfId="1888" xr:uid="{BBC4C2AF-9BF0-442B-9A2A-05C63C5D6AC9}"/>
    <cellStyle name="Note 3 6" xfId="1435" xr:uid="{F5C8E9D6-3FC0-45BF-9EBC-ABDA6B6175C3}"/>
    <cellStyle name="Note 4" xfId="403" xr:uid="{00000000-0005-0000-0000-0000CF040000}"/>
    <cellStyle name="Note 4 2" xfId="492" xr:uid="{00000000-0005-0000-0000-0000D0040000}"/>
    <cellStyle name="Note 4 2 2" xfId="656" xr:uid="{00000000-0005-0000-0000-0000D1040000}"/>
    <cellStyle name="Note 4 2 2 2" xfId="1224" xr:uid="{00000000-0005-0000-0000-0000D2040000}"/>
    <cellStyle name="Note 4 2 2 2 2" xfId="2165" xr:uid="{E049004B-FD16-48F1-8C67-5FB18AED7579}"/>
    <cellStyle name="Note 4 2 2 3" xfId="1713" xr:uid="{71122B45-DA58-4E0C-B177-3D884CBF5B2B}"/>
    <cellStyle name="Note 4 2 3" xfId="1061" xr:uid="{00000000-0005-0000-0000-0000D3040000}"/>
    <cellStyle name="Note 4 2 3 2" xfId="2002" xr:uid="{CA9B56F5-8EC5-4D9D-ABA0-5EE9A9036E5C}"/>
    <cellStyle name="Note 4 2 4" xfId="1550" xr:uid="{1EB14C13-4063-43B9-811F-320FC75E4922}"/>
    <cellStyle name="Note 4 3" xfId="569" xr:uid="{00000000-0005-0000-0000-0000D4040000}"/>
    <cellStyle name="Note 4 3 2" xfId="1137" xr:uid="{00000000-0005-0000-0000-0000D5040000}"/>
    <cellStyle name="Note 4 3 2 2" xfId="2078" xr:uid="{773D6BDB-34B2-4CA8-9C77-491702D90C4D}"/>
    <cellStyle name="Note 4 3 3" xfId="1626" xr:uid="{099DFDED-89C1-4940-A30F-1E36B028ED5B}"/>
    <cellStyle name="Note 4 4" xfId="974" xr:uid="{00000000-0005-0000-0000-0000D6040000}"/>
    <cellStyle name="Note 4 4 2" xfId="1915" xr:uid="{D57884CF-4D05-4731-A7FF-6C7D5904DE54}"/>
    <cellStyle name="Note 4 5" xfId="1463" xr:uid="{B95E8743-ED80-4C32-B235-96451A9C3412}"/>
    <cellStyle name="Note 5" xfId="438" xr:uid="{00000000-0005-0000-0000-0000D7040000}"/>
    <cellStyle name="Note 5 2" xfId="603" xr:uid="{00000000-0005-0000-0000-0000D8040000}"/>
    <cellStyle name="Note 5 2 2" xfId="1171" xr:uid="{00000000-0005-0000-0000-0000D9040000}"/>
    <cellStyle name="Note 5 2 2 2" xfId="2112" xr:uid="{10CDA911-97A2-44B3-B0B4-A46D4DEB3B39}"/>
    <cellStyle name="Note 5 2 3" xfId="1660" xr:uid="{0F3AF87A-3EC8-4B9B-A47D-B024F91F68BB}"/>
    <cellStyle name="Note 5 3" xfId="1008" xr:uid="{00000000-0005-0000-0000-0000DA040000}"/>
    <cellStyle name="Note 5 3 2" xfId="1949" xr:uid="{566FE43F-5ABC-499F-ADD8-151652C4CEBF}"/>
    <cellStyle name="Note 5 4" xfId="1497" xr:uid="{0D00140B-6D91-4759-AFF5-8A2DB25117AA}"/>
    <cellStyle name="Note 6" xfId="713" xr:uid="{00000000-0005-0000-0000-0000DB040000}"/>
    <cellStyle name="Note 6 2" xfId="1270" xr:uid="{00000000-0005-0000-0000-0000DC040000}"/>
    <cellStyle name="Note 6 2 2" xfId="2203" xr:uid="{6C957944-EDBA-40C0-9D06-B8F90EB1C790}"/>
    <cellStyle name="Note 6 3" xfId="1753" xr:uid="{3B84A2C8-A65C-4AE7-AD28-A38C7DAF7BE8}"/>
    <cellStyle name="Note 7" xfId="764" xr:uid="{00000000-0005-0000-0000-0000DD040000}"/>
    <cellStyle name="Note 7 2" xfId="1307" xr:uid="{00000000-0005-0000-0000-0000DE040000}"/>
    <cellStyle name="Note 7 2 2" xfId="2239" xr:uid="{F28A7544-C157-4ECC-84A8-94369D9116C7}"/>
    <cellStyle name="Note 7 3" xfId="1790" xr:uid="{DFCB8C3A-0C0C-467B-8184-02099A278B5D}"/>
    <cellStyle name="Output" xfId="61" builtinId="21" customBuiltin="1"/>
    <cellStyle name="Output 2" xfId="333" xr:uid="{00000000-0005-0000-0000-0000E0040000}"/>
    <cellStyle name="Output 2 2" xfId="799" xr:uid="{00000000-0005-0000-0000-0000E1040000}"/>
    <cellStyle name="Percent" xfId="13" builtinId="5"/>
    <cellStyle name="Percent 2" xfId="27" xr:uid="{00000000-0005-0000-0000-0000E3040000}"/>
    <cellStyle name="Percent 2 2" xfId="121" xr:uid="{00000000-0005-0000-0000-0000E4040000}"/>
    <cellStyle name="Percent 2 2 2" xfId="150" xr:uid="{00000000-0005-0000-0000-0000E5040000}"/>
    <cellStyle name="Percent 2 2 2 2" xfId="379" xr:uid="{00000000-0005-0000-0000-0000E6040000}"/>
    <cellStyle name="Percent 2 2 3" xfId="703" xr:uid="{00000000-0005-0000-0000-0000E7040000}"/>
    <cellStyle name="Percent 2 2 4" xfId="301" xr:uid="{00000000-0005-0000-0000-0000E8040000}"/>
    <cellStyle name="Percent 2 3" xfId="135" xr:uid="{00000000-0005-0000-0000-0000E9040000}"/>
    <cellStyle name="Percent 2 3 2" xfId="742" xr:uid="{00000000-0005-0000-0000-0000EA040000}"/>
    <cellStyle name="Percent 2 3 3" xfId="323" xr:uid="{00000000-0005-0000-0000-0000EB040000}"/>
    <cellStyle name="Percent 2 4" xfId="100" xr:uid="{00000000-0005-0000-0000-0000EC040000}"/>
    <cellStyle name="Percent 2 4 2" xfId="149" xr:uid="{00000000-0005-0000-0000-0000ED040000}"/>
    <cellStyle name="Percent 2 4 3" xfId="305" xr:uid="{00000000-0005-0000-0000-0000EE040000}"/>
    <cellStyle name="Percent 2 5" xfId="284" xr:uid="{00000000-0005-0000-0000-0000EF040000}"/>
    <cellStyle name="Percent 3" xfId="21" xr:uid="{00000000-0005-0000-0000-0000F0040000}"/>
    <cellStyle name="Percent 3 2" xfId="41" xr:uid="{00000000-0005-0000-0000-0000F1040000}"/>
    <cellStyle name="Percent 3 2 2" xfId="140" xr:uid="{00000000-0005-0000-0000-0000F2040000}"/>
    <cellStyle name="Percent 3 2 2 2" xfId="483" xr:uid="{00000000-0005-0000-0000-0000F3040000}"/>
    <cellStyle name="Percent 3 2 2 2 2" xfId="1052" xr:uid="{00000000-0005-0000-0000-0000F4040000}"/>
    <cellStyle name="Percent 3 2 2 2 2 2" xfId="1993" xr:uid="{C2E10A6D-A6E3-4F6D-B054-BA1A75EE2132}"/>
    <cellStyle name="Percent 3 2 2 2 3" xfId="1541" xr:uid="{707DD067-97BE-4DEA-925D-9A02467DC489}"/>
    <cellStyle name="Percent 3 2 3" xfId="123" xr:uid="{00000000-0005-0000-0000-0000F5040000}"/>
    <cellStyle name="Percent 3 2 3 2" xfId="647" xr:uid="{00000000-0005-0000-0000-0000F6040000}"/>
    <cellStyle name="Percent 3 2 3 2 2" xfId="1215" xr:uid="{00000000-0005-0000-0000-0000F7040000}"/>
    <cellStyle name="Percent 3 2 3 2 2 2" xfId="2156" xr:uid="{4EC44A3D-10A4-4AD9-865C-808D0027F5EA}"/>
    <cellStyle name="Percent 3 2 3 2 3" xfId="1704" xr:uid="{9EE5BE7C-E21F-4C2F-AE27-C053063C96A8}"/>
    <cellStyle name="Percent 3 3" xfId="36" xr:uid="{00000000-0005-0000-0000-0000F8040000}"/>
    <cellStyle name="Percent 3 3 2" xfId="387" xr:uid="{00000000-0005-0000-0000-0000F9040000}"/>
    <cellStyle name="Percent 3 3 2 2" xfId="961" xr:uid="{00000000-0005-0000-0000-0000FA040000}"/>
    <cellStyle name="Percent 3 3 2 2 2" xfId="1902" xr:uid="{A1888DAF-CD5D-44E8-AC1A-BE4D11985D76}"/>
    <cellStyle name="Percent 3 3 2 3" xfId="1449" xr:uid="{803666F8-DF55-4F1C-B3E2-5683755721B3}"/>
    <cellStyle name="Percent 3 3 3" xfId="104" xr:uid="{00000000-0005-0000-0000-0000FB040000}"/>
    <cellStyle name="Percent 3 4" xfId="556" xr:uid="{00000000-0005-0000-0000-0000FC040000}"/>
    <cellStyle name="Percent 3 4 2" xfId="1124" xr:uid="{00000000-0005-0000-0000-0000FD040000}"/>
    <cellStyle name="Percent 3 4 2 2" xfId="2065" xr:uid="{A19123D1-F536-4D55-AA62-059C7A886463}"/>
    <cellStyle name="Percent 3 4 3" xfId="1613" xr:uid="{FD42DCBD-8A69-4154-AFD7-55C6A5FA60B6}"/>
    <cellStyle name="Percent 3 5" xfId="302" xr:uid="{00000000-0005-0000-0000-0000FE040000}"/>
    <cellStyle name="Percent 4" xfId="99" xr:uid="{00000000-0005-0000-0000-0000FF040000}"/>
    <cellStyle name="Percent 4 2" xfId="160" xr:uid="{00000000-0005-0000-0000-000000050000}"/>
    <cellStyle name="Percent 4 2 2" xfId="704" xr:uid="{00000000-0005-0000-0000-000001050000}"/>
    <cellStyle name="Percent 4 3" xfId="148" xr:uid="{00000000-0005-0000-0000-000002050000}"/>
    <cellStyle name="Percent 4 3 2" xfId="312" xr:uid="{00000000-0005-0000-0000-000003050000}"/>
    <cellStyle name="Percent 4 4" xfId="204" xr:uid="{00000000-0005-0000-0000-000004050000}"/>
    <cellStyle name="Percent 4 5" xfId="228" xr:uid="{00000000-0005-0000-0000-000005050000}"/>
    <cellStyle name="Percent 5" xfId="180" xr:uid="{00000000-0005-0000-0000-000006050000}"/>
    <cellStyle name="Percent 5 2" xfId="208" xr:uid="{00000000-0005-0000-0000-000007050000}"/>
    <cellStyle name="Percent 5 2 2" xfId="683" xr:uid="{00000000-0005-0000-0000-000008050000}"/>
    <cellStyle name="Percent 5 2 2 2" xfId="1251" xr:uid="{00000000-0005-0000-0000-000009050000}"/>
    <cellStyle name="Percent 5 2 2 2 2" xfId="2192" xr:uid="{9794F3A5-D7F8-4A8F-B4D8-56578272B602}"/>
    <cellStyle name="Percent 5 2 2 3" xfId="1740" xr:uid="{7F1DDABD-8197-4A09-931D-DE38B3FA4913}"/>
    <cellStyle name="Percent 5 2 3" xfId="519" xr:uid="{00000000-0005-0000-0000-00000A050000}"/>
    <cellStyle name="Percent 5 2 3 2" xfId="1088" xr:uid="{00000000-0005-0000-0000-00000B050000}"/>
    <cellStyle name="Percent 5 2 3 2 2" xfId="2029" xr:uid="{8F88C645-A5D7-4F1A-A172-D0EA2EE65597}"/>
    <cellStyle name="Percent 5 2 3 3" xfId="1577" xr:uid="{13AB02C3-B932-4D63-BE0B-3D6B41848388}"/>
    <cellStyle name="Percent 5 3" xfId="596" xr:uid="{00000000-0005-0000-0000-00000C050000}"/>
    <cellStyle name="Percent 5 3 2" xfId="1164" xr:uid="{00000000-0005-0000-0000-00000D050000}"/>
    <cellStyle name="Percent 5 3 2 2" xfId="2105" xr:uid="{E8F8B100-6536-46F0-A18B-5D52FEB185EA}"/>
    <cellStyle name="Percent 5 3 3" xfId="1653" xr:uid="{9E91E6DA-D966-450C-9E49-7F16E2B20513}"/>
    <cellStyle name="Percent 5 4" xfId="706" xr:uid="{00000000-0005-0000-0000-00000E050000}"/>
    <cellStyle name="Percent 5 5" xfId="430" xr:uid="{00000000-0005-0000-0000-00000F050000}"/>
    <cellStyle name="Percent 5 5 2" xfId="1001" xr:uid="{00000000-0005-0000-0000-000010050000}"/>
    <cellStyle name="Percent 5 5 2 2" xfId="1942" xr:uid="{941A5CF1-7CE8-4EA9-A97B-8EE2804BE9F4}"/>
    <cellStyle name="Percent 5 5 3" xfId="1490" xr:uid="{88089221-D56D-486B-AD78-592EE943FF72}"/>
    <cellStyle name="Percent 6" xfId="154" xr:uid="{00000000-0005-0000-0000-000011050000}"/>
    <cellStyle name="Percent 6 2" xfId="630" xr:uid="{00000000-0005-0000-0000-000012050000}"/>
    <cellStyle name="Percent 6 2 2" xfId="1198" xr:uid="{00000000-0005-0000-0000-000013050000}"/>
    <cellStyle name="Percent 6 2 2 2" xfId="2139" xr:uid="{B298951A-AE03-48AB-A94E-42877E6C7ADD}"/>
    <cellStyle name="Percent 6 2 3" xfId="1687" xr:uid="{23E72BAA-7E40-4F20-A908-7F72ED972420}"/>
    <cellStyle name="Percent 6 3" xfId="465" xr:uid="{00000000-0005-0000-0000-000014050000}"/>
    <cellStyle name="Percent 6 3 2" xfId="1035" xr:uid="{00000000-0005-0000-0000-000015050000}"/>
    <cellStyle name="Percent 6 3 2 2" xfId="1976" xr:uid="{663DF81B-4C46-4BCB-944D-04DEAD06F6D5}"/>
    <cellStyle name="Percent 6 3 3" xfId="1524" xr:uid="{86482189-59C3-4FCC-ACBC-C2980EA7DA46}"/>
    <cellStyle name="Percent 7" xfId="205" xr:uid="{00000000-0005-0000-0000-000016050000}"/>
    <cellStyle name="Percent 7 2" xfId="366" xr:uid="{00000000-0005-0000-0000-000017050000}"/>
    <cellStyle name="Percent 7 3" xfId="886" xr:uid="{00000000-0005-0000-0000-000018050000}"/>
    <cellStyle name="Percent 7 3 2" xfId="1840" xr:uid="{5D41BFF3-8928-4F05-8DD6-E1A94D4CFE37}"/>
    <cellStyle name="Percent 7 4" xfId="1377" xr:uid="{AF7BF94E-2766-423A-9359-CCD6E0D94C7C}"/>
    <cellStyle name="Percent 8" xfId="248" xr:uid="{00000000-0005-0000-0000-000019050000}"/>
    <cellStyle name="Percent 8 2" xfId="705" xr:uid="{00000000-0005-0000-0000-00001A050000}"/>
    <cellStyle name="Percent 8 2 2" xfId="1264" xr:uid="{00000000-0005-0000-0000-00001B050000}"/>
    <cellStyle name="Percent 8 2 2 2" xfId="2200" xr:uid="{2A0A8335-B5AA-441D-85AB-C73F4B626910}"/>
    <cellStyle name="Percent 8 2 3" xfId="1749" xr:uid="{2E4F395C-2E38-4422-9C5C-0B838544675F}"/>
    <cellStyle name="Procentowy 2" xfId="221" xr:uid="{00000000-0005-0000-0000-00001C050000}"/>
    <cellStyle name="Title 2" xfId="726" xr:uid="{00000000-0005-0000-0000-00001D050000}"/>
    <cellStyle name="Title 2 2" xfId="790" xr:uid="{00000000-0005-0000-0000-00001E050000}"/>
    <cellStyle name="Title 3" xfId="324" xr:uid="{00000000-0005-0000-0000-00001F050000}"/>
    <cellStyle name="Total" xfId="67" builtinId="25" customBuiltin="1"/>
    <cellStyle name="Total 2" xfId="339" xr:uid="{00000000-0005-0000-0000-000021050000}"/>
    <cellStyle name="Total 2 2" xfId="806" xr:uid="{00000000-0005-0000-0000-000022050000}"/>
    <cellStyle name="Warning Text" xfId="65" builtinId="11" customBuiltin="1"/>
    <cellStyle name="Warning Text 2" xfId="337" xr:uid="{00000000-0005-0000-0000-000024050000}"/>
    <cellStyle name="Warning Text 2 2" xfId="803" xr:uid="{00000000-0005-0000-0000-000025050000}"/>
    <cellStyle name="Обычный 2" xfId="22" xr:uid="{00000000-0005-0000-0000-000026050000}"/>
    <cellStyle name="Обычный 2 2" xfId="110" xr:uid="{00000000-0005-0000-0000-000027050000}"/>
    <cellStyle name="Обычный 2 3" xfId="138" xr:uid="{00000000-0005-0000-0000-000028050000}"/>
    <cellStyle name="Обычный 2 4" xfId="106" xr:uid="{00000000-0005-0000-0000-000029050000}"/>
    <cellStyle name="Обычный 2_9" xfId="108" xr:uid="{00000000-0005-0000-0000-00002A050000}"/>
    <cellStyle name="Обычный 3" xfId="207" xr:uid="{00000000-0005-0000-0000-00002B050000}"/>
    <cellStyle name="Обычный 3 2" xfId="275" xr:uid="{00000000-0005-0000-0000-00002C050000}"/>
    <cellStyle name="Обычный 3 2 2" xfId="903" xr:uid="{00000000-0005-0000-0000-00002D050000}"/>
    <cellStyle name="Обычный 3 2 2 2" xfId="1846" xr:uid="{B43B3465-A4BC-4056-812B-8830072CDD20}"/>
    <cellStyle name="Обычный 3 2 3" xfId="1386" xr:uid="{D76C3C1E-7F64-4DAB-A004-65AF1665BB6D}"/>
    <cellStyle name="Обычный 4" xfId="269" xr:uid="{00000000-0005-0000-0000-00002E050000}"/>
    <cellStyle name="Обычный 5" xfId="215" xr:uid="{00000000-0005-0000-0000-00002F050000}"/>
    <cellStyle name="Обычный 5 2" xfId="270" xr:uid="{00000000-0005-0000-0000-000030050000}"/>
    <cellStyle name="Обычный 5 2 2" xfId="899" xr:uid="{00000000-0005-0000-0000-000031050000}"/>
    <cellStyle name="Обычный 5 2 2 2" xfId="1845" xr:uid="{CF24C902-6BF6-479B-B3D8-F06AB2C528DF}"/>
    <cellStyle name="Обычный 5 2 3" xfId="1385" xr:uid="{7046FE9D-D33B-4C70-97BA-8D7A8699D4CD}"/>
    <cellStyle name="Обычный_1-3 кв" xfId="227" xr:uid="{00000000-0005-0000-0000-000032050000}"/>
    <cellStyle name="Финансовый 2" xfId="143" xr:uid="{00000000-0005-0000-0000-000033050000}"/>
    <cellStyle name="Финансовый 2 2" xfId="239" xr:uid="{00000000-0005-0000-0000-000034050000}"/>
    <cellStyle name="Финансовый 2 2 2" xfId="896" xr:uid="{00000000-0005-0000-0000-000035050000}"/>
    <cellStyle name="Финансовый 2 3" xfId="224" xr:uid="{00000000-0005-0000-0000-000036050000}"/>
    <cellStyle name="Финансовый 2 3 2" xfId="276" xr:uid="{00000000-0005-0000-0000-000037050000}"/>
    <cellStyle name="Финансовый 2 3 2 2" xfId="904" xr:uid="{00000000-0005-0000-0000-000038050000}"/>
    <cellStyle name="Финансовый 2 4" xfId="280" xr:uid="{00000000-0005-0000-0000-000039050000}"/>
    <cellStyle name="Финансовый 2 4 2" xfId="908" xr:uid="{00000000-0005-0000-0000-00003A050000}"/>
    <cellStyle name="Финансовый 2 4 2 2" xfId="1850" xr:uid="{8DD30A67-926D-4D81-954E-A764720DE40F}"/>
    <cellStyle name="Финансовый 2 4 3" xfId="1390" xr:uid="{1F903DB5-48F1-4DA1-874A-2A9F10AA2C89}"/>
    <cellStyle name="Финансовый 2 5" xfId="291" xr:uid="{00000000-0005-0000-0000-00003B050000}"/>
    <cellStyle name="Финансовый 2 5 2" xfId="1397" xr:uid="{9CD30479-8A20-479D-84E4-EA77DC042A97}"/>
    <cellStyle name="Финансовый 3" xfId="277" xr:uid="{00000000-0005-0000-0000-00003C050000}"/>
    <cellStyle name="Финансовый 3 2" xfId="905" xr:uid="{00000000-0005-0000-0000-00003D050000}"/>
    <cellStyle name="Финансовый 3 2 2" xfId="1847" xr:uid="{51A9929B-5702-4B22-A7AD-57455690AA78}"/>
    <cellStyle name="Финансовый 3 3" xfId="1387" xr:uid="{73F9ACAF-F27F-4AF4-9FDC-F8413BFAA990}"/>
    <cellStyle name="числовой" xfId="229" xr:uid="{00000000-0005-0000-0000-00003E050000}"/>
  </cellStyles>
  <dxfs count="0"/>
  <tableStyles count="0" defaultTableStyle="TableStyleMedium9" defaultPivotStyle="PivotStyleLight16"/>
  <colors>
    <mruColors>
      <color rgb="FF00FFFF"/>
      <color rgb="FFFF00FF"/>
      <color rgb="FF66FF66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r\Documents\&#1054;&#1090;&#1095;&#1077;&#1090;&#1080;\2020\Q1%20cons%202020\EN\3JR_Q1_2020_cons_Financial_report_according_to_IFRS_standards_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 refreshError="1">
        <row r="1">
          <cell r="A1" t="str">
            <v>SOPHARMA GROUP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VQ64"/>
  <sheetViews>
    <sheetView tabSelected="1" view="pageBreakPreview" zoomScale="70" zoomScaleNormal="70" zoomScaleSheetLayoutView="70" workbookViewId="0">
      <selection activeCell="G15" sqref="G15"/>
    </sheetView>
  </sheetViews>
  <sheetFormatPr defaultColWidth="0" defaultRowHeight="12.75" customHeight="1" zeroHeight="1"/>
  <cols>
    <col min="1" max="2" width="9.28515625" style="4" customWidth="1"/>
    <col min="3" max="3" width="16.7109375" style="4" customWidth="1"/>
    <col min="4" max="4" width="9.28515625" style="4" customWidth="1"/>
    <col min="5" max="5" width="10.42578125" style="4" customWidth="1"/>
    <col min="6" max="6" width="9.28515625" style="4" customWidth="1"/>
    <col min="7" max="7" width="23.28515625" style="4" customWidth="1"/>
    <col min="8" max="9" width="9.28515625" style="4" customWidth="1"/>
    <col min="10" max="256" width="9.28515625" style="4" hidden="1"/>
    <col min="257" max="258" width="9.28515625" style="4" customWidth="1"/>
    <col min="259" max="259" width="16.7109375" style="4" customWidth="1"/>
    <col min="260" max="260" width="9.28515625" style="4" customWidth="1"/>
    <col min="261" max="261" width="10.42578125" style="4" customWidth="1"/>
    <col min="262" max="262" width="9.28515625" style="4" customWidth="1"/>
    <col min="263" max="263" width="23.28515625" style="4" customWidth="1"/>
    <col min="264" max="265" width="9.28515625" style="4" customWidth="1"/>
    <col min="266" max="512" width="9.28515625" style="4" hidden="1"/>
    <col min="513" max="514" width="9.28515625" style="4" customWidth="1"/>
    <col min="515" max="515" width="16.7109375" style="4" customWidth="1"/>
    <col min="516" max="516" width="9.28515625" style="4" customWidth="1"/>
    <col min="517" max="517" width="10.42578125" style="4" customWidth="1"/>
    <col min="518" max="518" width="9.28515625" style="4" customWidth="1"/>
    <col min="519" max="519" width="23.28515625" style="4" customWidth="1"/>
    <col min="520" max="521" width="9.28515625" style="4" customWidth="1"/>
    <col min="522" max="768" width="9.28515625" style="4" hidden="1"/>
    <col min="769" max="770" width="9.28515625" style="4" customWidth="1"/>
    <col min="771" max="771" width="16.7109375" style="4" customWidth="1"/>
    <col min="772" max="772" width="9.28515625" style="4" customWidth="1"/>
    <col min="773" max="773" width="10.42578125" style="4" customWidth="1"/>
    <col min="774" max="774" width="9.28515625" style="4" customWidth="1"/>
    <col min="775" max="775" width="23.28515625" style="4" customWidth="1"/>
    <col min="776" max="777" width="9.28515625" style="4" customWidth="1"/>
    <col min="778" max="1024" width="9.28515625" style="4" hidden="1"/>
    <col min="1025" max="1026" width="9.28515625" style="4" customWidth="1"/>
    <col min="1027" max="1027" width="16.7109375" style="4" customWidth="1"/>
    <col min="1028" max="1028" width="9.28515625" style="4" customWidth="1"/>
    <col min="1029" max="1029" width="10.42578125" style="4" customWidth="1"/>
    <col min="1030" max="1030" width="9.28515625" style="4" customWidth="1"/>
    <col min="1031" max="1031" width="23.28515625" style="4" customWidth="1"/>
    <col min="1032" max="1033" width="9.28515625" style="4" customWidth="1"/>
    <col min="1034" max="1280" width="9.28515625" style="4" hidden="1"/>
    <col min="1281" max="1282" width="9.28515625" style="4" customWidth="1"/>
    <col min="1283" max="1283" width="16.7109375" style="4" customWidth="1"/>
    <col min="1284" max="1284" width="9.28515625" style="4" customWidth="1"/>
    <col min="1285" max="1285" width="10.42578125" style="4" customWidth="1"/>
    <col min="1286" max="1286" width="9.28515625" style="4" customWidth="1"/>
    <col min="1287" max="1287" width="23.28515625" style="4" customWidth="1"/>
    <col min="1288" max="1289" width="9.28515625" style="4" customWidth="1"/>
    <col min="1290" max="1536" width="9.28515625" style="4" hidden="1"/>
    <col min="1537" max="1538" width="9.28515625" style="4" customWidth="1"/>
    <col min="1539" max="1539" width="16.7109375" style="4" customWidth="1"/>
    <col min="1540" max="1540" width="9.28515625" style="4" customWidth="1"/>
    <col min="1541" max="1541" width="10.42578125" style="4" customWidth="1"/>
    <col min="1542" max="1542" width="9.28515625" style="4" customWidth="1"/>
    <col min="1543" max="1543" width="23.28515625" style="4" customWidth="1"/>
    <col min="1544" max="1545" width="9.28515625" style="4" customWidth="1"/>
    <col min="1546" max="1792" width="9.28515625" style="4" hidden="1"/>
    <col min="1793" max="1794" width="9.28515625" style="4" customWidth="1"/>
    <col min="1795" max="1795" width="16.7109375" style="4" customWidth="1"/>
    <col min="1796" max="1796" width="9.28515625" style="4" customWidth="1"/>
    <col min="1797" max="1797" width="10.42578125" style="4" customWidth="1"/>
    <col min="1798" max="1798" width="9.28515625" style="4" customWidth="1"/>
    <col min="1799" max="1799" width="23.28515625" style="4" customWidth="1"/>
    <col min="1800" max="1801" width="9.28515625" style="4" customWidth="1"/>
    <col min="1802" max="2048" width="9.28515625" style="4" hidden="1"/>
    <col min="2049" max="2050" width="9.28515625" style="4" customWidth="1"/>
    <col min="2051" max="2051" width="16.7109375" style="4" customWidth="1"/>
    <col min="2052" max="2052" width="9.28515625" style="4" customWidth="1"/>
    <col min="2053" max="2053" width="10.42578125" style="4" customWidth="1"/>
    <col min="2054" max="2054" width="9.28515625" style="4" customWidth="1"/>
    <col min="2055" max="2055" width="23.28515625" style="4" customWidth="1"/>
    <col min="2056" max="2057" width="9.28515625" style="4" customWidth="1"/>
    <col min="2058" max="2304" width="9.28515625" style="4" hidden="1"/>
    <col min="2305" max="2306" width="9.28515625" style="4" customWidth="1"/>
    <col min="2307" max="2307" width="16.7109375" style="4" customWidth="1"/>
    <col min="2308" max="2308" width="9.28515625" style="4" customWidth="1"/>
    <col min="2309" max="2309" width="10.42578125" style="4" customWidth="1"/>
    <col min="2310" max="2310" width="9.28515625" style="4" customWidth="1"/>
    <col min="2311" max="2311" width="23.28515625" style="4" customWidth="1"/>
    <col min="2312" max="2313" width="9.28515625" style="4" customWidth="1"/>
    <col min="2314" max="2560" width="9.28515625" style="4" hidden="1"/>
    <col min="2561" max="2562" width="9.28515625" style="4" customWidth="1"/>
    <col min="2563" max="2563" width="16.7109375" style="4" customWidth="1"/>
    <col min="2564" max="2564" width="9.28515625" style="4" customWidth="1"/>
    <col min="2565" max="2565" width="10.42578125" style="4" customWidth="1"/>
    <col min="2566" max="2566" width="9.28515625" style="4" customWidth="1"/>
    <col min="2567" max="2567" width="23.28515625" style="4" customWidth="1"/>
    <col min="2568" max="2569" width="9.28515625" style="4" customWidth="1"/>
    <col min="2570" max="2816" width="9.28515625" style="4" hidden="1"/>
    <col min="2817" max="2818" width="9.28515625" style="4" customWidth="1"/>
    <col min="2819" max="2819" width="16.7109375" style="4" customWidth="1"/>
    <col min="2820" max="2820" width="9.28515625" style="4" customWidth="1"/>
    <col min="2821" max="2821" width="10.42578125" style="4" customWidth="1"/>
    <col min="2822" max="2822" width="9.28515625" style="4" customWidth="1"/>
    <col min="2823" max="2823" width="23.28515625" style="4" customWidth="1"/>
    <col min="2824" max="2825" width="9.28515625" style="4" customWidth="1"/>
    <col min="2826" max="3072" width="9.28515625" style="4" hidden="1"/>
    <col min="3073" max="3074" width="9.28515625" style="4" customWidth="1"/>
    <col min="3075" max="3075" width="16.7109375" style="4" customWidth="1"/>
    <col min="3076" max="3076" width="9.28515625" style="4" customWidth="1"/>
    <col min="3077" max="3077" width="10.42578125" style="4" customWidth="1"/>
    <col min="3078" max="3078" width="9.28515625" style="4" customWidth="1"/>
    <col min="3079" max="3079" width="23.28515625" style="4" customWidth="1"/>
    <col min="3080" max="3081" width="9.28515625" style="4" customWidth="1"/>
    <col min="3082" max="3328" width="9.28515625" style="4" hidden="1"/>
    <col min="3329" max="3330" width="9.28515625" style="4" customWidth="1"/>
    <col min="3331" max="3331" width="16.7109375" style="4" customWidth="1"/>
    <col min="3332" max="3332" width="9.28515625" style="4" customWidth="1"/>
    <col min="3333" max="3333" width="10.42578125" style="4" customWidth="1"/>
    <col min="3334" max="3334" width="9.28515625" style="4" customWidth="1"/>
    <col min="3335" max="3335" width="23.28515625" style="4" customWidth="1"/>
    <col min="3336" max="3337" width="9.28515625" style="4" customWidth="1"/>
    <col min="3338" max="3584" width="9.28515625" style="4" hidden="1"/>
    <col min="3585" max="3586" width="9.28515625" style="4" customWidth="1"/>
    <col min="3587" max="3587" width="16.7109375" style="4" customWidth="1"/>
    <col min="3588" max="3588" width="9.28515625" style="4" customWidth="1"/>
    <col min="3589" max="3589" width="10.42578125" style="4" customWidth="1"/>
    <col min="3590" max="3590" width="9.28515625" style="4" customWidth="1"/>
    <col min="3591" max="3591" width="23.28515625" style="4" customWidth="1"/>
    <col min="3592" max="3593" width="9.28515625" style="4" customWidth="1"/>
    <col min="3594" max="3840" width="9.28515625" style="4" hidden="1"/>
    <col min="3841" max="3842" width="9.28515625" style="4" customWidth="1"/>
    <col min="3843" max="3843" width="16.7109375" style="4" customWidth="1"/>
    <col min="3844" max="3844" width="9.28515625" style="4" customWidth="1"/>
    <col min="3845" max="3845" width="10.42578125" style="4" customWidth="1"/>
    <col min="3846" max="3846" width="9.28515625" style="4" customWidth="1"/>
    <col min="3847" max="3847" width="23.28515625" style="4" customWidth="1"/>
    <col min="3848" max="3849" width="9.28515625" style="4" customWidth="1"/>
    <col min="3850" max="4096" width="9.28515625" style="4" hidden="1"/>
    <col min="4097" max="4098" width="9.28515625" style="4" customWidth="1"/>
    <col min="4099" max="4099" width="16.7109375" style="4" customWidth="1"/>
    <col min="4100" max="4100" width="9.28515625" style="4" customWidth="1"/>
    <col min="4101" max="4101" width="10.42578125" style="4" customWidth="1"/>
    <col min="4102" max="4102" width="9.28515625" style="4" customWidth="1"/>
    <col min="4103" max="4103" width="23.28515625" style="4" customWidth="1"/>
    <col min="4104" max="4105" width="9.28515625" style="4" customWidth="1"/>
    <col min="4106" max="4352" width="9.28515625" style="4" hidden="1"/>
    <col min="4353" max="4354" width="9.28515625" style="4" customWidth="1"/>
    <col min="4355" max="4355" width="16.7109375" style="4" customWidth="1"/>
    <col min="4356" max="4356" width="9.28515625" style="4" customWidth="1"/>
    <col min="4357" max="4357" width="10.42578125" style="4" customWidth="1"/>
    <col min="4358" max="4358" width="9.28515625" style="4" customWidth="1"/>
    <col min="4359" max="4359" width="23.28515625" style="4" customWidth="1"/>
    <col min="4360" max="4361" width="9.28515625" style="4" customWidth="1"/>
    <col min="4362" max="4608" width="9.28515625" style="4" hidden="1"/>
    <col min="4609" max="4610" width="9.28515625" style="4" customWidth="1"/>
    <col min="4611" max="4611" width="16.7109375" style="4" customWidth="1"/>
    <col min="4612" max="4612" width="9.28515625" style="4" customWidth="1"/>
    <col min="4613" max="4613" width="10.42578125" style="4" customWidth="1"/>
    <col min="4614" max="4614" width="9.28515625" style="4" customWidth="1"/>
    <col min="4615" max="4615" width="23.28515625" style="4" customWidth="1"/>
    <col min="4616" max="4617" width="9.28515625" style="4" customWidth="1"/>
    <col min="4618" max="4864" width="9.28515625" style="4" hidden="1"/>
    <col min="4865" max="4866" width="9.28515625" style="4" customWidth="1"/>
    <col min="4867" max="4867" width="16.7109375" style="4" customWidth="1"/>
    <col min="4868" max="4868" width="9.28515625" style="4" customWidth="1"/>
    <col min="4869" max="4869" width="10.42578125" style="4" customWidth="1"/>
    <col min="4870" max="4870" width="9.28515625" style="4" customWidth="1"/>
    <col min="4871" max="4871" width="23.28515625" style="4" customWidth="1"/>
    <col min="4872" max="4873" width="9.28515625" style="4" customWidth="1"/>
    <col min="4874" max="5120" width="9.28515625" style="4" hidden="1"/>
    <col min="5121" max="5122" width="9.28515625" style="4" customWidth="1"/>
    <col min="5123" max="5123" width="16.7109375" style="4" customWidth="1"/>
    <col min="5124" max="5124" width="9.28515625" style="4" customWidth="1"/>
    <col min="5125" max="5125" width="10.42578125" style="4" customWidth="1"/>
    <col min="5126" max="5126" width="9.28515625" style="4" customWidth="1"/>
    <col min="5127" max="5127" width="23.28515625" style="4" customWidth="1"/>
    <col min="5128" max="5129" width="9.28515625" style="4" customWidth="1"/>
    <col min="5130" max="5376" width="9.28515625" style="4" hidden="1"/>
    <col min="5377" max="5378" width="9.28515625" style="4" customWidth="1"/>
    <col min="5379" max="5379" width="16.7109375" style="4" customWidth="1"/>
    <col min="5380" max="5380" width="9.28515625" style="4" customWidth="1"/>
    <col min="5381" max="5381" width="10.42578125" style="4" customWidth="1"/>
    <col min="5382" max="5382" width="9.28515625" style="4" customWidth="1"/>
    <col min="5383" max="5383" width="23.28515625" style="4" customWidth="1"/>
    <col min="5384" max="5385" width="9.28515625" style="4" customWidth="1"/>
    <col min="5386" max="5632" width="9.28515625" style="4" hidden="1"/>
    <col min="5633" max="5634" width="9.28515625" style="4" customWidth="1"/>
    <col min="5635" max="5635" width="16.7109375" style="4" customWidth="1"/>
    <col min="5636" max="5636" width="9.28515625" style="4" customWidth="1"/>
    <col min="5637" max="5637" width="10.42578125" style="4" customWidth="1"/>
    <col min="5638" max="5638" width="9.28515625" style="4" customWidth="1"/>
    <col min="5639" max="5639" width="23.28515625" style="4" customWidth="1"/>
    <col min="5640" max="5641" width="9.28515625" style="4" customWidth="1"/>
    <col min="5642" max="5888" width="9.28515625" style="4" hidden="1"/>
    <col min="5889" max="5890" width="9.28515625" style="4" customWidth="1"/>
    <col min="5891" max="5891" width="16.7109375" style="4" customWidth="1"/>
    <col min="5892" max="5892" width="9.28515625" style="4" customWidth="1"/>
    <col min="5893" max="5893" width="10.42578125" style="4" customWidth="1"/>
    <col min="5894" max="5894" width="9.28515625" style="4" customWidth="1"/>
    <col min="5895" max="5895" width="23.28515625" style="4" customWidth="1"/>
    <col min="5896" max="5897" width="9.28515625" style="4" customWidth="1"/>
    <col min="5898" max="6144" width="9.28515625" style="4" hidden="1"/>
    <col min="6145" max="6146" width="9.28515625" style="4" customWidth="1"/>
    <col min="6147" max="6147" width="16.7109375" style="4" customWidth="1"/>
    <col min="6148" max="6148" width="9.28515625" style="4" customWidth="1"/>
    <col min="6149" max="6149" width="10.42578125" style="4" customWidth="1"/>
    <col min="6150" max="6150" width="9.28515625" style="4" customWidth="1"/>
    <col min="6151" max="6151" width="23.28515625" style="4" customWidth="1"/>
    <col min="6152" max="6153" width="9.28515625" style="4" customWidth="1"/>
    <col min="6154" max="6400" width="9.28515625" style="4" hidden="1"/>
    <col min="6401" max="6402" width="9.28515625" style="4" customWidth="1"/>
    <col min="6403" max="6403" width="16.7109375" style="4" customWidth="1"/>
    <col min="6404" max="6404" width="9.28515625" style="4" customWidth="1"/>
    <col min="6405" max="6405" width="10.42578125" style="4" customWidth="1"/>
    <col min="6406" max="6406" width="9.28515625" style="4" customWidth="1"/>
    <col min="6407" max="6407" width="23.28515625" style="4" customWidth="1"/>
    <col min="6408" max="6409" width="9.28515625" style="4" customWidth="1"/>
    <col min="6410" max="6656" width="9.28515625" style="4" hidden="1"/>
    <col min="6657" max="6658" width="9.28515625" style="4" customWidth="1"/>
    <col min="6659" max="6659" width="16.7109375" style="4" customWidth="1"/>
    <col min="6660" max="6660" width="9.28515625" style="4" customWidth="1"/>
    <col min="6661" max="6661" width="10.42578125" style="4" customWidth="1"/>
    <col min="6662" max="6662" width="9.28515625" style="4" customWidth="1"/>
    <col min="6663" max="6663" width="23.28515625" style="4" customWidth="1"/>
    <col min="6664" max="6665" width="9.28515625" style="4" customWidth="1"/>
    <col min="6666" max="6912" width="9.28515625" style="4" hidden="1"/>
    <col min="6913" max="6914" width="9.28515625" style="4" customWidth="1"/>
    <col min="6915" max="6915" width="16.7109375" style="4" customWidth="1"/>
    <col min="6916" max="6916" width="9.28515625" style="4" customWidth="1"/>
    <col min="6917" max="6917" width="10.42578125" style="4" customWidth="1"/>
    <col min="6918" max="6918" width="9.28515625" style="4" customWidth="1"/>
    <col min="6919" max="6919" width="23.28515625" style="4" customWidth="1"/>
    <col min="6920" max="6921" width="9.28515625" style="4" customWidth="1"/>
    <col min="6922" max="7168" width="9.28515625" style="4" hidden="1"/>
    <col min="7169" max="7170" width="9.28515625" style="4" customWidth="1"/>
    <col min="7171" max="7171" width="16.7109375" style="4" customWidth="1"/>
    <col min="7172" max="7172" width="9.28515625" style="4" customWidth="1"/>
    <col min="7173" max="7173" width="10.42578125" style="4" customWidth="1"/>
    <col min="7174" max="7174" width="9.28515625" style="4" customWidth="1"/>
    <col min="7175" max="7175" width="23.28515625" style="4" customWidth="1"/>
    <col min="7176" max="7177" width="9.28515625" style="4" customWidth="1"/>
    <col min="7178" max="7424" width="9.28515625" style="4" hidden="1"/>
    <col min="7425" max="7426" width="9.28515625" style="4" customWidth="1"/>
    <col min="7427" max="7427" width="16.7109375" style="4" customWidth="1"/>
    <col min="7428" max="7428" width="9.28515625" style="4" customWidth="1"/>
    <col min="7429" max="7429" width="10.42578125" style="4" customWidth="1"/>
    <col min="7430" max="7430" width="9.28515625" style="4" customWidth="1"/>
    <col min="7431" max="7431" width="23.28515625" style="4" customWidth="1"/>
    <col min="7432" max="7433" width="9.28515625" style="4" customWidth="1"/>
    <col min="7434" max="7680" width="9.28515625" style="4" hidden="1"/>
    <col min="7681" max="7682" width="9.28515625" style="4" customWidth="1"/>
    <col min="7683" max="7683" width="16.7109375" style="4" customWidth="1"/>
    <col min="7684" max="7684" width="9.28515625" style="4" customWidth="1"/>
    <col min="7685" max="7685" width="10.42578125" style="4" customWidth="1"/>
    <col min="7686" max="7686" width="9.28515625" style="4" customWidth="1"/>
    <col min="7687" max="7687" width="23.28515625" style="4" customWidth="1"/>
    <col min="7688" max="7689" width="9.28515625" style="4" customWidth="1"/>
    <col min="7690" max="7936" width="9.28515625" style="4" hidden="1"/>
    <col min="7937" max="7938" width="9.28515625" style="4" customWidth="1"/>
    <col min="7939" max="7939" width="16.7109375" style="4" customWidth="1"/>
    <col min="7940" max="7940" width="9.28515625" style="4" customWidth="1"/>
    <col min="7941" max="7941" width="10.42578125" style="4" customWidth="1"/>
    <col min="7942" max="7942" width="9.28515625" style="4" customWidth="1"/>
    <col min="7943" max="7943" width="23.28515625" style="4" customWidth="1"/>
    <col min="7944" max="7945" width="9.28515625" style="4" customWidth="1"/>
    <col min="7946" max="8192" width="9.28515625" style="4" hidden="1"/>
    <col min="8193" max="8194" width="9.28515625" style="4" customWidth="1"/>
    <col min="8195" max="8195" width="16.7109375" style="4" customWidth="1"/>
    <col min="8196" max="8196" width="9.28515625" style="4" customWidth="1"/>
    <col min="8197" max="8197" width="10.42578125" style="4" customWidth="1"/>
    <col min="8198" max="8198" width="9.28515625" style="4" customWidth="1"/>
    <col min="8199" max="8199" width="23.28515625" style="4" customWidth="1"/>
    <col min="8200" max="8201" width="9.28515625" style="4" customWidth="1"/>
    <col min="8202" max="8448" width="9.28515625" style="4" hidden="1"/>
    <col min="8449" max="8450" width="9.28515625" style="4" customWidth="1"/>
    <col min="8451" max="8451" width="16.7109375" style="4" customWidth="1"/>
    <col min="8452" max="8452" width="9.28515625" style="4" customWidth="1"/>
    <col min="8453" max="8453" width="10.42578125" style="4" customWidth="1"/>
    <col min="8454" max="8454" width="9.28515625" style="4" customWidth="1"/>
    <col min="8455" max="8455" width="23.28515625" style="4" customWidth="1"/>
    <col min="8456" max="8457" width="9.28515625" style="4" customWidth="1"/>
    <col min="8458" max="8704" width="9.28515625" style="4" hidden="1"/>
    <col min="8705" max="8706" width="9.28515625" style="4" customWidth="1"/>
    <col min="8707" max="8707" width="16.7109375" style="4" customWidth="1"/>
    <col min="8708" max="8708" width="9.28515625" style="4" customWidth="1"/>
    <col min="8709" max="8709" width="10.42578125" style="4" customWidth="1"/>
    <col min="8710" max="8710" width="9.28515625" style="4" customWidth="1"/>
    <col min="8711" max="8711" width="23.28515625" style="4" customWidth="1"/>
    <col min="8712" max="8713" width="9.28515625" style="4" customWidth="1"/>
    <col min="8714" max="8960" width="9.28515625" style="4" hidden="1"/>
    <col min="8961" max="8962" width="9.28515625" style="4" customWidth="1"/>
    <col min="8963" max="8963" width="16.7109375" style="4" customWidth="1"/>
    <col min="8964" max="8964" width="9.28515625" style="4" customWidth="1"/>
    <col min="8965" max="8965" width="10.42578125" style="4" customWidth="1"/>
    <col min="8966" max="8966" width="9.28515625" style="4" customWidth="1"/>
    <col min="8967" max="8967" width="23.28515625" style="4" customWidth="1"/>
    <col min="8968" max="8969" width="9.28515625" style="4" customWidth="1"/>
    <col min="8970" max="9216" width="9.28515625" style="4" hidden="1"/>
    <col min="9217" max="9218" width="9.28515625" style="4" customWidth="1"/>
    <col min="9219" max="9219" width="16.7109375" style="4" customWidth="1"/>
    <col min="9220" max="9220" width="9.28515625" style="4" customWidth="1"/>
    <col min="9221" max="9221" width="10.42578125" style="4" customWidth="1"/>
    <col min="9222" max="9222" width="9.28515625" style="4" customWidth="1"/>
    <col min="9223" max="9223" width="23.28515625" style="4" customWidth="1"/>
    <col min="9224" max="9225" width="9.28515625" style="4" customWidth="1"/>
    <col min="9226" max="9472" width="9.28515625" style="4" hidden="1"/>
    <col min="9473" max="9474" width="9.28515625" style="4" customWidth="1"/>
    <col min="9475" max="9475" width="16.7109375" style="4" customWidth="1"/>
    <col min="9476" max="9476" width="9.28515625" style="4" customWidth="1"/>
    <col min="9477" max="9477" width="10.42578125" style="4" customWidth="1"/>
    <col min="9478" max="9478" width="9.28515625" style="4" customWidth="1"/>
    <col min="9479" max="9479" width="23.28515625" style="4" customWidth="1"/>
    <col min="9480" max="9481" width="9.28515625" style="4" customWidth="1"/>
    <col min="9482" max="9728" width="9.28515625" style="4" hidden="1"/>
    <col min="9729" max="9730" width="9.28515625" style="4" customWidth="1"/>
    <col min="9731" max="9731" width="16.7109375" style="4" customWidth="1"/>
    <col min="9732" max="9732" width="9.28515625" style="4" customWidth="1"/>
    <col min="9733" max="9733" width="10.42578125" style="4" customWidth="1"/>
    <col min="9734" max="9734" width="9.28515625" style="4" customWidth="1"/>
    <col min="9735" max="9735" width="23.28515625" style="4" customWidth="1"/>
    <col min="9736" max="9737" width="9.28515625" style="4" customWidth="1"/>
    <col min="9738" max="9984" width="9.28515625" style="4" hidden="1"/>
    <col min="9985" max="9986" width="9.28515625" style="4" customWidth="1"/>
    <col min="9987" max="9987" width="16.7109375" style="4" customWidth="1"/>
    <col min="9988" max="9988" width="9.28515625" style="4" customWidth="1"/>
    <col min="9989" max="9989" width="10.42578125" style="4" customWidth="1"/>
    <col min="9990" max="9990" width="9.28515625" style="4" customWidth="1"/>
    <col min="9991" max="9991" width="23.28515625" style="4" customWidth="1"/>
    <col min="9992" max="9993" width="9.28515625" style="4" customWidth="1"/>
    <col min="9994" max="10240" width="9.28515625" style="4" hidden="1"/>
    <col min="10241" max="10242" width="9.28515625" style="4" customWidth="1"/>
    <col min="10243" max="10243" width="16.7109375" style="4" customWidth="1"/>
    <col min="10244" max="10244" width="9.28515625" style="4" customWidth="1"/>
    <col min="10245" max="10245" width="10.42578125" style="4" customWidth="1"/>
    <col min="10246" max="10246" width="9.28515625" style="4" customWidth="1"/>
    <col min="10247" max="10247" width="23.28515625" style="4" customWidth="1"/>
    <col min="10248" max="10249" width="9.28515625" style="4" customWidth="1"/>
    <col min="10250" max="10496" width="9.28515625" style="4" hidden="1"/>
    <col min="10497" max="10498" width="9.28515625" style="4" customWidth="1"/>
    <col min="10499" max="10499" width="16.7109375" style="4" customWidth="1"/>
    <col min="10500" max="10500" width="9.28515625" style="4" customWidth="1"/>
    <col min="10501" max="10501" width="10.42578125" style="4" customWidth="1"/>
    <col min="10502" max="10502" width="9.28515625" style="4" customWidth="1"/>
    <col min="10503" max="10503" width="23.28515625" style="4" customWidth="1"/>
    <col min="10504" max="10505" width="9.28515625" style="4" customWidth="1"/>
    <col min="10506" max="10752" width="9.28515625" style="4" hidden="1"/>
    <col min="10753" max="10754" width="9.28515625" style="4" customWidth="1"/>
    <col min="10755" max="10755" width="16.7109375" style="4" customWidth="1"/>
    <col min="10756" max="10756" width="9.28515625" style="4" customWidth="1"/>
    <col min="10757" max="10757" width="10.42578125" style="4" customWidth="1"/>
    <col min="10758" max="10758" width="9.28515625" style="4" customWidth="1"/>
    <col min="10759" max="10759" width="23.28515625" style="4" customWidth="1"/>
    <col min="10760" max="10761" width="9.28515625" style="4" customWidth="1"/>
    <col min="10762" max="11008" width="9.28515625" style="4" hidden="1"/>
    <col min="11009" max="11010" width="9.28515625" style="4" customWidth="1"/>
    <col min="11011" max="11011" width="16.7109375" style="4" customWidth="1"/>
    <col min="11012" max="11012" width="9.28515625" style="4" customWidth="1"/>
    <col min="11013" max="11013" width="10.42578125" style="4" customWidth="1"/>
    <col min="11014" max="11014" width="9.28515625" style="4" customWidth="1"/>
    <col min="11015" max="11015" width="23.28515625" style="4" customWidth="1"/>
    <col min="11016" max="11017" width="9.28515625" style="4" customWidth="1"/>
    <col min="11018" max="11264" width="9.28515625" style="4" hidden="1"/>
    <col min="11265" max="11266" width="9.28515625" style="4" customWidth="1"/>
    <col min="11267" max="11267" width="16.7109375" style="4" customWidth="1"/>
    <col min="11268" max="11268" width="9.28515625" style="4" customWidth="1"/>
    <col min="11269" max="11269" width="10.42578125" style="4" customWidth="1"/>
    <col min="11270" max="11270" width="9.28515625" style="4" customWidth="1"/>
    <col min="11271" max="11271" width="23.28515625" style="4" customWidth="1"/>
    <col min="11272" max="11273" width="9.28515625" style="4" customWidth="1"/>
    <col min="11274" max="11520" width="9.28515625" style="4" hidden="1"/>
    <col min="11521" max="11522" width="9.28515625" style="4" customWidth="1"/>
    <col min="11523" max="11523" width="16.7109375" style="4" customWidth="1"/>
    <col min="11524" max="11524" width="9.28515625" style="4" customWidth="1"/>
    <col min="11525" max="11525" width="10.42578125" style="4" customWidth="1"/>
    <col min="11526" max="11526" width="9.28515625" style="4" customWidth="1"/>
    <col min="11527" max="11527" width="23.28515625" style="4" customWidth="1"/>
    <col min="11528" max="11529" width="9.28515625" style="4" customWidth="1"/>
    <col min="11530" max="11776" width="9.28515625" style="4" hidden="1"/>
    <col min="11777" max="11778" width="9.28515625" style="4" customWidth="1"/>
    <col min="11779" max="11779" width="16.7109375" style="4" customWidth="1"/>
    <col min="11780" max="11780" width="9.28515625" style="4" customWidth="1"/>
    <col min="11781" max="11781" width="10.42578125" style="4" customWidth="1"/>
    <col min="11782" max="11782" width="9.28515625" style="4" customWidth="1"/>
    <col min="11783" max="11783" width="23.28515625" style="4" customWidth="1"/>
    <col min="11784" max="11785" width="9.28515625" style="4" customWidth="1"/>
    <col min="11786" max="12032" width="9.28515625" style="4" hidden="1"/>
    <col min="12033" max="12034" width="9.28515625" style="4" customWidth="1"/>
    <col min="12035" max="12035" width="16.7109375" style="4" customWidth="1"/>
    <col min="12036" max="12036" width="9.28515625" style="4" customWidth="1"/>
    <col min="12037" max="12037" width="10.42578125" style="4" customWidth="1"/>
    <col min="12038" max="12038" width="9.28515625" style="4" customWidth="1"/>
    <col min="12039" max="12039" width="23.28515625" style="4" customWidth="1"/>
    <col min="12040" max="12041" width="9.28515625" style="4" customWidth="1"/>
    <col min="12042" max="12288" width="9.28515625" style="4" hidden="1"/>
    <col min="12289" max="12290" width="9.28515625" style="4" customWidth="1"/>
    <col min="12291" max="12291" width="16.7109375" style="4" customWidth="1"/>
    <col min="12292" max="12292" width="9.28515625" style="4" customWidth="1"/>
    <col min="12293" max="12293" width="10.42578125" style="4" customWidth="1"/>
    <col min="12294" max="12294" width="9.28515625" style="4" customWidth="1"/>
    <col min="12295" max="12295" width="23.28515625" style="4" customWidth="1"/>
    <col min="12296" max="12297" width="9.28515625" style="4" customWidth="1"/>
    <col min="12298" max="12544" width="9.28515625" style="4" hidden="1"/>
    <col min="12545" max="12546" width="9.28515625" style="4" customWidth="1"/>
    <col min="12547" max="12547" width="16.7109375" style="4" customWidth="1"/>
    <col min="12548" max="12548" width="9.28515625" style="4" customWidth="1"/>
    <col min="12549" max="12549" width="10.42578125" style="4" customWidth="1"/>
    <col min="12550" max="12550" width="9.28515625" style="4" customWidth="1"/>
    <col min="12551" max="12551" width="23.28515625" style="4" customWidth="1"/>
    <col min="12552" max="12553" width="9.28515625" style="4" customWidth="1"/>
    <col min="12554" max="12800" width="9.28515625" style="4" hidden="1"/>
    <col min="12801" max="12802" width="9.28515625" style="4" customWidth="1"/>
    <col min="12803" max="12803" width="16.7109375" style="4" customWidth="1"/>
    <col min="12804" max="12804" width="9.28515625" style="4" customWidth="1"/>
    <col min="12805" max="12805" width="10.42578125" style="4" customWidth="1"/>
    <col min="12806" max="12806" width="9.28515625" style="4" customWidth="1"/>
    <col min="12807" max="12807" width="23.28515625" style="4" customWidth="1"/>
    <col min="12808" max="12809" width="9.28515625" style="4" customWidth="1"/>
    <col min="12810" max="13056" width="9.28515625" style="4" hidden="1"/>
    <col min="13057" max="13058" width="9.28515625" style="4" customWidth="1"/>
    <col min="13059" max="13059" width="16.7109375" style="4" customWidth="1"/>
    <col min="13060" max="13060" width="9.28515625" style="4" customWidth="1"/>
    <col min="13061" max="13061" width="10.42578125" style="4" customWidth="1"/>
    <col min="13062" max="13062" width="9.28515625" style="4" customWidth="1"/>
    <col min="13063" max="13063" width="23.28515625" style="4" customWidth="1"/>
    <col min="13064" max="13065" width="9.28515625" style="4" customWidth="1"/>
    <col min="13066" max="13312" width="9.28515625" style="4" hidden="1"/>
    <col min="13313" max="13314" width="9.28515625" style="4" customWidth="1"/>
    <col min="13315" max="13315" width="16.7109375" style="4" customWidth="1"/>
    <col min="13316" max="13316" width="9.28515625" style="4" customWidth="1"/>
    <col min="13317" max="13317" width="10.42578125" style="4" customWidth="1"/>
    <col min="13318" max="13318" width="9.28515625" style="4" customWidth="1"/>
    <col min="13319" max="13319" width="23.28515625" style="4" customWidth="1"/>
    <col min="13320" max="13321" width="9.28515625" style="4" customWidth="1"/>
    <col min="13322" max="13568" width="9.28515625" style="4" hidden="1"/>
    <col min="13569" max="13570" width="9.28515625" style="4" customWidth="1"/>
    <col min="13571" max="13571" width="16.7109375" style="4" customWidth="1"/>
    <col min="13572" max="13572" width="9.28515625" style="4" customWidth="1"/>
    <col min="13573" max="13573" width="10.42578125" style="4" customWidth="1"/>
    <col min="13574" max="13574" width="9.28515625" style="4" customWidth="1"/>
    <col min="13575" max="13575" width="23.28515625" style="4" customWidth="1"/>
    <col min="13576" max="13577" width="9.28515625" style="4" customWidth="1"/>
    <col min="13578" max="13824" width="9.28515625" style="4" hidden="1"/>
    <col min="13825" max="13826" width="9.28515625" style="4" customWidth="1"/>
    <col min="13827" max="13827" width="16.7109375" style="4" customWidth="1"/>
    <col min="13828" max="13828" width="9.28515625" style="4" customWidth="1"/>
    <col min="13829" max="13829" width="10.42578125" style="4" customWidth="1"/>
    <col min="13830" max="13830" width="9.28515625" style="4" customWidth="1"/>
    <col min="13831" max="13831" width="23.28515625" style="4" customWidth="1"/>
    <col min="13832" max="13833" width="9.28515625" style="4" customWidth="1"/>
    <col min="13834" max="14080" width="9.28515625" style="4" hidden="1"/>
    <col min="14081" max="14082" width="9.28515625" style="4" customWidth="1"/>
    <col min="14083" max="14083" width="16.7109375" style="4" customWidth="1"/>
    <col min="14084" max="14084" width="9.28515625" style="4" customWidth="1"/>
    <col min="14085" max="14085" width="10.42578125" style="4" customWidth="1"/>
    <col min="14086" max="14086" width="9.28515625" style="4" customWidth="1"/>
    <col min="14087" max="14087" width="23.28515625" style="4" customWidth="1"/>
    <col min="14088" max="14089" width="9.28515625" style="4" customWidth="1"/>
    <col min="14090" max="14336" width="9.28515625" style="4" hidden="1"/>
    <col min="14337" max="14338" width="9.28515625" style="4" customWidth="1"/>
    <col min="14339" max="14339" width="16.7109375" style="4" customWidth="1"/>
    <col min="14340" max="14340" width="9.28515625" style="4" customWidth="1"/>
    <col min="14341" max="14341" width="10.42578125" style="4" customWidth="1"/>
    <col min="14342" max="14342" width="9.28515625" style="4" customWidth="1"/>
    <col min="14343" max="14343" width="23.28515625" style="4" customWidth="1"/>
    <col min="14344" max="14345" width="9.28515625" style="4" customWidth="1"/>
    <col min="14346" max="14592" width="9.28515625" style="4" hidden="1"/>
    <col min="14593" max="14594" width="9.28515625" style="4" customWidth="1"/>
    <col min="14595" max="14595" width="16.7109375" style="4" customWidth="1"/>
    <col min="14596" max="14596" width="9.28515625" style="4" customWidth="1"/>
    <col min="14597" max="14597" width="10.42578125" style="4" customWidth="1"/>
    <col min="14598" max="14598" width="9.28515625" style="4" customWidth="1"/>
    <col min="14599" max="14599" width="23.28515625" style="4" customWidth="1"/>
    <col min="14600" max="14601" width="9.28515625" style="4" customWidth="1"/>
    <col min="14602" max="14848" width="9.28515625" style="4" hidden="1"/>
    <col min="14849" max="14850" width="9.28515625" style="4" customWidth="1"/>
    <col min="14851" max="14851" width="16.7109375" style="4" customWidth="1"/>
    <col min="14852" max="14852" width="9.28515625" style="4" customWidth="1"/>
    <col min="14853" max="14853" width="10.42578125" style="4" customWidth="1"/>
    <col min="14854" max="14854" width="9.28515625" style="4" customWidth="1"/>
    <col min="14855" max="14855" width="23.28515625" style="4" customWidth="1"/>
    <col min="14856" max="14857" width="9.28515625" style="4" customWidth="1"/>
    <col min="14858" max="15104" width="9.28515625" style="4" hidden="1"/>
    <col min="15105" max="15106" width="9.28515625" style="4" customWidth="1"/>
    <col min="15107" max="15107" width="16.7109375" style="4" customWidth="1"/>
    <col min="15108" max="15108" width="9.28515625" style="4" customWidth="1"/>
    <col min="15109" max="15109" width="10.42578125" style="4" customWidth="1"/>
    <col min="15110" max="15110" width="9.28515625" style="4" customWidth="1"/>
    <col min="15111" max="15111" width="23.28515625" style="4" customWidth="1"/>
    <col min="15112" max="15113" width="9.28515625" style="4" customWidth="1"/>
    <col min="15114" max="15360" width="9.28515625" style="4" hidden="1"/>
    <col min="15361" max="15362" width="9.28515625" style="4" customWidth="1"/>
    <col min="15363" max="15363" width="16.7109375" style="4" customWidth="1"/>
    <col min="15364" max="15364" width="9.28515625" style="4" customWidth="1"/>
    <col min="15365" max="15365" width="10.42578125" style="4" customWidth="1"/>
    <col min="15366" max="15366" width="9.28515625" style="4" customWidth="1"/>
    <col min="15367" max="15367" width="23.28515625" style="4" customWidth="1"/>
    <col min="15368" max="15369" width="9.28515625" style="4" customWidth="1"/>
    <col min="15370" max="15616" width="9.28515625" style="4" hidden="1"/>
    <col min="15617" max="15618" width="9.28515625" style="4" customWidth="1"/>
    <col min="15619" max="15619" width="16.7109375" style="4" customWidth="1"/>
    <col min="15620" max="15620" width="9.28515625" style="4" customWidth="1"/>
    <col min="15621" max="15621" width="10.42578125" style="4" customWidth="1"/>
    <col min="15622" max="15622" width="9.28515625" style="4" customWidth="1"/>
    <col min="15623" max="15623" width="23.28515625" style="4" customWidth="1"/>
    <col min="15624" max="15625" width="9.28515625" style="4" customWidth="1"/>
    <col min="15626" max="15872" width="9.28515625" style="4" hidden="1"/>
    <col min="15873" max="15874" width="9.28515625" style="4" customWidth="1"/>
    <col min="15875" max="15875" width="16.7109375" style="4" customWidth="1"/>
    <col min="15876" max="15876" width="9.28515625" style="4" customWidth="1"/>
    <col min="15877" max="15877" width="10.42578125" style="4" customWidth="1"/>
    <col min="15878" max="15878" width="9.28515625" style="4" customWidth="1"/>
    <col min="15879" max="15879" width="23.28515625" style="4" customWidth="1"/>
    <col min="15880" max="15881" width="9.28515625" style="4" customWidth="1"/>
    <col min="15882" max="16128" width="9.28515625" style="4" hidden="1"/>
    <col min="16129" max="16130" width="9.28515625" style="4" customWidth="1"/>
    <col min="16131" max="16131" width="16.7109375" style="4" customWidth="1"/>
    <col min="16132" max="16132" width="9.28515625" style="4" customWidth="1"/>
    <col min="16133" max="16133" width="10.42578125" style="4" customWidth="1"/>
    <col min="16134" max="16134" width="9.28515625" style="4" customWidth="1"/>
    <col min="16135" max="16135" width="23.28515625" style="4" customWidth="1"/>
    <col min="16136" max="16137" width="9.28515625" style="4" customWidth="1"/>
    <col min="16138" max="16384" width="9.28515625" style="4" hidden="1"/>
  </cols>
  <sheetData>
    <row r="1" spans="1:9" ht="18.75">
      <c r="A1" s="1" t="s">
        <v>5</v>
      </c>
      <c r="B1" s="1"/>
      <c r="C1" s="3"/>
      <c r="D1" s="2"/>
      <c r="E1" s="3"/>
      <c r="F1" s="3"/>
      <c r="G1" s="3"/>
      <c r="H1" s="3"/>
    </row>
    <row r="2" spans="1:9"/>
    <row r="3" spans="1:9"/>
    <row r="4" spans="1:9"/>
    <row r="5" spans="1:9" ht="18.75">
      <c r="A5" s="5" t="s">
        <v>6</v>
      </c>
      <c r="D5" s="8" t="s">
        <v>7</v>
      </c>
      <c r="E5" s="11"/>
      <c r="F5" s="6"/>
      <c r="G5" s="6"/>
      <c r="H5" s="6"/>
      <c r="I5" s="6"/>
    </row>
    <row r="6" spans="1:9" ht="17.25" customHeight="1">
      <c r="A6" s="5"/>
      <c r="D6" s="8" t="s">
        <v>8</v>
      </c>
      <c r="E6" s="11"/>
      <c r="F6" s="6"/>
      <c r="G6" s="6"/>
      <c r="H6" s="6"/>
      <c r="I6" s="6"/>
    </row>
    <row r="7" spans="1:9" ht="18.75">
      <c r="A7" s="5"/>
      <c r="D7" s="8" t="s">
        <v>9</v>
      </c>
      <c r="E7" s="11"/>
      <c r="F7" s="6"/>
      <c r="H7" s="6"/>
      <c r="I7" s="6"/>
    </row>
    <row r="8" spans="1:9" ht="16.5">
      <c r="A8" s="7"/>
      <c r="D8" s="8" t="s">
        <v>33</v>
      </c>
      <c r="E8" s="11"/>
      <c r="F8" s="6"/>
      <c r="G8" s="6"/>
      <c r="H8" s="6"/>
      <c r="I8" s="6"/>
    </row>
    <row r="9" spans="1:9" ht="18.75">
      <c r="A9" s="5"/>
      <c r="D9" s="8" t="s">
        <v>10</v>
      </c>
      <c r="E9" s="11"/>
      <c r="F9" s="7"/>
      <c r="G9" s="6"/>
      <c r="H9" s="6"/>
      <c r="I9" s="6"/>
    </row>
    <row r="10" spans="1:9" ht="18.75">
      <c r="A10" s="5"/>
      <c r="D10" s="6"/>
      <c r="E10" s="6"/>
      <c r="F10" s="6"/>
      <c r="G10" s="6"/>
      <c r="H10" s="6"/>
      <c r="I10" s="6"/>
    </row>
    <row r="11" spans="1:9" ht="18.75">
      <c r="A11" s="5"/>
      <c r="D11" s="8"/>
      <c r="E11" s="8"/>
      <c r="F11" s="8"/>
      <c r="G11" s="6"/>
      <c r="H11" s="6"/>
      <c r="I11" s="6"/>
    </row>
    <row r="12" spans="1:9" ht="18.75">
      <c r="A12" s="5" t="s">
        <v>11</v>
      </c>
      <c r="D12" s="8" t="s">
        <v>7</v>
      </c>
      <c r="E12" s="9"/>
      <c r="F12" s="9"/>
      <c r="G12" s="10"/>
    </row>
    <row r="13" spans="1:9" ht="16.5">
      <c r="D13" s="8"/>
      <c r="E13" s="9"/>
      <c r="F13" s="9"/>
      <c r="G13" s="11"/>
      <c r="H13" s="6"/>
      <c r="I13" s="6"/>
    </row>
    <row r="14" spans="1:9" ht="18.75">
      <c r="A14" s="5" t="s">
        <v>12</v>
      </c>
      <c r="D14" s="8" t="s">
        <v>13</v>
      </c>
      <c r="E14" s="9"/>
      <c r="F14" s="9"/>
      <c r="G14" s="11"/>
      <c r="H14" s="6"/>
      <c r="I14" s="6"/>
    </row>
    <row r="15" spans="1:9" ht="18.75">
      <c r="A15" s="5"/>
      <c r="D15" s="8"/>
      <c r="E15" s="9"/>
      <c r="F15" s="9"/>
      <c r="G15" s="11"/>
      <c r="H15" s="6"/>
      <c r="I15" s="6"/>
    </row>
    <row r="16" spans="1:9" ht="18.75">
      <c r="A16" s="5" t="s">
        <v>14</v>
      </c>
      <c r="B16" s="5"/>
      <c r="C16" s="5"/>
      <c r="D16" s="8" t="s">
        <v>15</v>
      </c>
      <c r="E16" s="9"/>
      <c r="F16" s="9"/>
      <c r="G16" s="11"/>
      <c r="H16" s="6"/>
      <c r="I16" s="6"/>
    </row>
    <row r="17" spans="1:9" ht="18.75">
      <c r="A17" s="5"/>
      <c r="D17" s="8"/>
      <c r="E17" s="9"/>
      <c r="F17" s="9"/>
      <c r="G17" s="11"/>
      <c r="H17" s="6"/>
      <c r="I17" s="6"/>
    </row>
    <row r="18" spans="1:9" ht="18.75">
      <c r="A18" s="5" t="s">
        <v>16</v>
      </c>
      <c r="D18" s="8" t="s">
        <v>17</v>
      </c>
      <c r="E18" s="9"/>
      <c r="F18" s="9"/>
      <c r="G18" s="11"/>
      <c r="H18" s="6"/>
      <c r="I18" s="6"/>
    </row>
    <row r="19" spans="1:9" ht="18.75">
      <c r="A19" s="5"/>
      <c r="D19" s="8"/>
      <c r="E19" s="9"/>
      <c r="F19" s="9"/>
      <c r="G19" s="10"/>
      <c r="H19" s="5"/>
      <c r="I19" s="5"/>
    </row>
    <row r="20" spans="1:9" ht="18.75">
      <c r="A20" s="5"/>
      <c r="D20" s="8"/>
      <c r="E20" s="9"/>
      <c r="F20" s="9"/>
      <c r="G20" s="10"/>
      <c r="H20" s="5"/>
      <c r="I20" s="5"/>
    </row>
    <row r="21" spans="1:9" ht="18.75">
      <c r="A21" s="5" t="s">
        <v>18</v>
      </c>
      <c r="D21" s="8" t="s">
        <v>19</v>
      </c>
      <c r="E21" s="9"/>
      <c r="F21" s="9"/>
      <c r="G21" s="10"/>
      <c r="H21" s="5"/>
      <c r="I21" s="5"/>
    </row>
    <row r="22" spans="1:9" ht="18.75">
      <c r="A22" s="5"/>
      <c r="D22" s="8" t="s">
        <v>203</v>
      </c>
      <c r="E22" s="9"/>
      <c r="F22" s="9"/>
      <c r="G22" s="10"/>
    </row>
    <row r="23" spans="1:9" ht="18.75">
      <c r="E23" s="9"/>
      <c r="F23" s="9"/>
      <c r="G23" s="10"/>
    </row>
    <row r="24" spans="1:9" ht="18.75">
      <c r="A24" s="5" t="s">
        <v>20</v>
      </c>
      <c r="C24" s="311"/>
      <c r="D24" s="8" t="s">
        <v>21</v>
      </c>
      <c r="E24" s="9"/>
      <c r="F24" s="9"/>
      <c r="G24" s="10"/>
    </row>
    <row r="25" spans="1:9" ht="18.75">
      <c r="A25" s="5"/>
      <c r="C25" s="311"/>
      <c r="D25" s="8" t="s">
        <v>22</v>
      </c>
      <c r="F25" s="10"/>
      <c r="G25" s="10"/>
    </row>
    <row r="26" spans="1:9" ht="18.75">
      <c r="A26" s="5"/>
      <c r="C26" s="6"/>
      <c r="D26" s="8" t="s">
        <v>23</v>
      </c>
      <c r="E26" s="9"/>
      <c r="F26" s="10"/>
      <c r="G26" s="12"/>
    </row>
    <row r="27" spans="1:9" ht="18.75">
      <c r="A27" s="5"/>
      <c r="D27" s="8"/>
      <c r="E27" s="9"/>
      <c r="F27" s="10"/>
      <c r="G27" s="12"/>
    </row>
    <row r="28" spans="1:9" ht="18" customHeight="1">
      <c r="A28" s="5" t="s">
        <v>24</v>
      </c>
      <c r="D28" s="8" t="s">
        <v>25</v>
      </c>
      <c r="E28" s="11"/>
      <c r="F28" s="10"/>
      <c r="G28" s="312"/>
      <c r="H28" s="313"/>
      <c r="I28" s="314"/>
    </row>
    <row r="29" spans="1:9" ht="18.75">
      <c r="D29" s="8" t="s">
        <v>26</v>
      </c>
      <c r="E29" s="12"/>
      <c r="F29" s="10"/>
      <c r="G29" s="12"/>
    </row>
    <row r="30" spans="1:9" ht="18.75">
      <c r="A30" s="5"/>
      <c r="D30" s="8" t="s">
        <v>27</v>
      </c>
      <c r="E30" s="9"/>
      <c r="F30" s="9"/>
      <c r="G30" s="9"/>
      <c r="H30" s="5"/>
      <c r="I30" s="5"/>
    </row>
    <row r="31" spans="1:9" ht="18.75">
      <c r="A31" s="5"/>
      <c r="D31" s="8" t="s">
        <v>28</v>
      </c>
      <c r="E31" s="9"/>
      <c r="F31" s="9"/>
      <c r="G31" s="9"/>
      <c r="H31" s="5"/>
      <c r="I31" s="5"/>
    </row>
    <row r="32" spans="1:9" ht="18.75">
      <c r="A32" s="5"/>
      <c r="D32" s="8" t="s">
        <v>29</v>
      </c>
      <c r="E32" s="9"/>
      <c r="F32" s="9"/>
      <c r="G32" s="9"/>
      <c r="H32" s="5"/>
      <c r="I32" s="5"/>
    </row>
    <row r="33" spans="1:7" ht="18.75">
      <c r="A33" s="5"/>
      <c r="D33" s="8" t="s">
        <v>30</v>
      </c>
      <c r="E33" s="9"/>
      <c r="F33" s="9"/>
      <c r="G33" s="9"/>
    </row>
    <row r="34" spans="1:7" ht="18.75">
      <c r="A34" s="5"/>
      <c r="D34" s="8"/>
      <c r="E34" s="9"/>
      <c r="F34" s="9"/>
      <c r="G34" s="9"/>
    </row>
    <row r="35" spans="1:7" ht="18.75">
      <c r="A35" s="5"/>
      <c r="E35" s="9"/>
      <c r="F35" s="9"/>
      <c r="G35" s="9"/>
    </row>
    <row r="36" spans="1:7" ht="18.75">
      <c r="A36" s="5"/>
      <c r="D36" s="8"/>
      <c r="E36" s="9"/>
      <c r="F36" s="9"/>
      <c r="G36" s="9"/>
    </row>
    <row r="37" spans="1:7" ht="18.75">
      <c r="A37" s="5"/>
      <c r="E37" s="9"/>
      <c r="F37" s="9"/>
      <c r="G37" s="9"/>
    </row>
    <row r="38" spans="1:7" ht="18.75">
      <c r="A38" s="5" t="s">
        <v>31</v>
      </c>
      <c r="D38" s="8" t="s">
        <v>32</v>
      </c>
      <c r="E38" s="9"/>
      <c r="F38" s="9"/>
      <c r="G38" s="9"/>
    </row>
    <row r="39" spans="1:7" ht="18.75">
      <c r="A39" s="5"/>
      <c r="E39" s="12"/>
      <c r="F39" s="10"/>
      <c r="G39" s="12"/>
    </row>
    <row r="40" spans="1:7" ht="18.75">
      <c r="A40" s="5"/>
      <c r="E40" s="9"/>
      <c r="F40" s="9"/>
      <c r="G40" s="9"/>
    </row>
    <row r="41" spans="1:7" ht="18.75">
      <c r="A41" s="5"/>
      <c r="E41" s="12"/>
      <c r="F41" s="10"/>
      <c r="G41" s="12"/>
    </row>
    <row r="42" spans="1:7" ht="18.75">
      <c r="A42" s="5"/>
      <c r="F42" s="5"/>
    </row>
    <row r="43" spans="1:7" ht="18.75">
      <c r="A43" s="5"/>
      <c r="F43" s="5"/>
    </row>
    <row r="44" spans="1:7" ht="18.75">
      <c r="A44" s="5"/>
      <c r="F44" s="5"/>
    </row>
    <row r="45" spans="1:7" ht="18.75">
      <c r="A45" s="5"/>
      <c r="F45" s="5"/>
    </row>
    <row r="46" spans="1:7" ht="18.75">
      <c r="A46" s="5"/>
      <c r="F46" s="5"/>
    </row>
    <row r="47" spans="1:7" ht="18.75">
      <c r="F47" s="5"/>
    </row>
    <row r="48" spans="1:7" ht="18.75">
      <c r="F48" s="5"/>
    </row>
    <row r="49"/>
    <row r="50"/>
    <row r="51"/>
    <row r="52"/>
    <row r="53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pageMargins left="0.78740157480314965" right="0.35433070866141736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9"/>
  <sheetViews>
    <sheetView showWhiteSpace="0" view="pageBreakPreview" zoomScale="77" zoomScaleNormal="90" zoomScaleSheetLayoutView="77" workbookViewId="0">
      <selection sqref="A1:G1"/>
    </sheetView>
  </sheetViews>
  <sheetFormatPr defaultColWidth="9.28515625" defaultRowHeight="15"/>
  <cols>
    <col min="1" max="1" width="80.42578125" style="13" customWidth="1"/>
    <col min="2" max="2" width="11.5703125" style="22" customWidth="1"/>
    <col min="3" max="3" width="5.28515625" style="17" customWidth="1"/>
    <col min="4" max="4" width="12.28515625" style="17" customWidth="1"/>
    <col min="5" max="5" width="2.28515625" style="17" customWidth="1"/>
    <col min="6" max="6" width="12.28515625" style="17" customWidth="1"/>
    <col min="7" max="7" width="1.5703125" style="17" customWidth="1"/>
    <col min="8" max="8" width="12.28515625" style="13" bestFit="1" customWidth="1"/>
    <col min="9" max="9" width="5" style="13" customWidth="1"/>
    <col min="10" max="10" width="11.5703125" style="13" bestFit="1" customWidth="1"/>
    <col min="11" max="16384" width="9.28515625" style="13"/>
  </cols>
  <sheetData>
    <row r="1" spans="1:10">
      <c r="A1" s="381" t="str">
        <f>'[1]Cover '!A1</f>
        <v>SOPHARMA GROUP</v>
      </c>
      <c r="B1" s="382"/>
      <c r="C1" s="382"/>
      <c r="D1" s="382"/>
      <c r="E1" s="382"/>
      <c r="F1" s="382"/>
      <c r="G1" s="382"/>
    </row>
    <row r="2" spans="1:10" s="14" customFormat="1">
      <c r="A2" s="383" t="s">
        <v>34</v>
      </c>
      <c r="B2" s="384"/>
      <c r="C2" s="384"/>
      <c r="D2" s="384"/>
      <c r="E2" s="384"/>
      <c r="F2" s="384"/>
      <c r="G2" s="384"/>
    </row>
    <row r="3" spans="1:10">
      <c r="A3" s="62" t="s">
        <v>35</v>
      </c>
      <c r="B3" s="166"/>
      <c r="C3" s="15"/>
      <c r="D3" s="15"/>
      <c r="E3" s="15"/>
      <c r="F3" s="15"/>
      <c r="G3" s="15"/>
    </row>
    <row r="4" spans="1:10" ht="4.5" customHeight="1">
      <c r="A4" s="260"/>
      <c r="B4" s="166"/>
      <c r="C4" s="15"/>
      <c r="D4" s="15"/>
      <c r="E4" s="15"/>
      <c r="F4" s="15"/>
      <c r="G4" s="15"/>
    </row>
    <row r="5" spans="1:10" ht="5.25" customHeight="1">
      <c r="A5" s="260"/>
      <c r="B5" s="166"/>
      <c r="C5" s="15"/>
      <c r="D5" s="15"/>
      <c r="E5" s="15"/>
      <c r="F5" s="15"/>
      <c r="G5" s="15"/>
    </row>
    <row r="6" spans="1:10" ht="60" customHeight="1">
      <c r="A6" s="14"/>
      <c r="B6" s="385" t="s">
        <v>36</v>
      </c>
      <c r="C6" s="261"/>
      <c r="D6" s="269" t="s">
        <v>37</v>
      </c>
      <c r="E6" s="270"/>
      <c r="F6" s="269" t="s">
        <v>38</v>
      </c>
      <c r="G6" s="261"/>
    </row>
    <row r="7" spans="1:10">
      <c r="A7" s="14"/>
      <c r="B7" s="385"/>
      <c r="C7" s="261"/>
      <c r="D7" s="271" t="s">
        <v>0</v>
      </c>
      <c r="E7" s="270"/>
      <c r="F7" s="271" t="s">
        <v>0</v>
      </c>
      <c r="G7" s="261"/>
    </row>
    <row r="8" spans="1:10">
      <c r="A8" s="16"/>
    </row>
    <row r="9" spans="1:10">
      <c r="A9" s="16"/>
    </row>
    <row r="10" spans="1:10" ht="15" customHeight="1">
      <c r="A10" s="398" t="s">
        <v>112</v>
      </c>
      <c r="B10" s="22">
        <v>3</v>
      </c>
      <c r="D10" s="18">
        <v>1179329</v>
      </c>
      <c r="F10" s="18">
        <v>1018446</v>
      </c>
      <c r="H10" s="264"/>
      <c r="J10" s="19"/>
    </row>
    <row r="11" spans="1:10">
      <c r="A11" s="398" t="s">
        <v>204</v>
      </c>
      <c r="B11" s="22">
        <v>4</v>
      </c>
      <c r="D11" s="18">
        <v>9640</v>
      </c>
      <c r="F11" s="18">
        <v>7599</v>
      </c>
    </row>
    <row r="12" spans="1:10">
      <c r="A12" s="399" t="s">
        <v>205</v>
      </c>
      <c r="D12" s="21">
        <v>-4494</v>
      </c>
      <c r="F12" s="21">
        <v>9357</v>
      </c>
      <c r="G12" s="22"/>
      <c r="J12" s="19"/>
    </row>
    <row r="13" spans="1:10">
      <c r="A13" s="398" t="s">
        <v>206</v>
      </c>
      <c r="B13" s="22">
        <v>5</v>
      </c>
      <c r="D13" s="18">
        <v>-57444</v>
      </c>
      <c r="F13" s="18">
        <v>-67016</v>
      </c>
      <c r="H13" s="23"/>
      <c r="J13" s="19"/>
    </row>
    <row r="14" spans="1:10">
      <c r="A14" s="398" t="s">
        <v>207</v>
      </c>
      <c r="B14" s="22">
        <v>6</v>
      </c>
      <c r="D14" s="18">
        <v>-50823</v>
      </c>
      <c r="F14" s="18">
        <v>-55823</v>
      </c>
      <c r="H14" s="23"/>
      <c r="J14" s="19"/>
    </row>
    <row r="15" spans="1:10">
      <c r="A15" s="398" t="s">
        <v>208</v>
      </c>
      <c r="B15" s="22">
        <v>7</v>
      </c>
      <c r="D15" s="18">
        <v>-111209</v>
      </c>
      <c r="F15" s="18">
        <v>-95200</v>
      </c>
      <c r="H15" s="24"/>
    </row>
    <row r="16" spans="1:10">
      <c r="A16" s="398" t="s">
        <v>209</v>
      </c>
      <c r="B16" s="22">
        <v>15.16</v>
      </c>
      <c r="D16" s="18">
        <v>-40559</v>
      </c>
      <c r="F16" s="18">
        <v>-32741</v>
      </c>
      <c r="H16" s="23"/>
    </row>
    <row r="17" spans="1:11">
      <c r="A17" s="398" t="s">
        <v>210</v>
      </c>
      <c r="D17" s="18">
        <v>-864214</v>
      </c>
      <c r="F17" s="18">
        <v>-742556</v>
      </c>
      <c r="H17" s="23"/>
    </row>
    <row r="18" spans="1:11">
      <c r="A18" s="398" t="s">
        <v>211</v>
      </c>
      <c r="B18" s="22">
        <v>8</v>
      </c>
      <c r="D18" s="18">
        <v>-5035</v>
      </c>
      <c r="F18" s="18">
        <f>-9247-1</f>
        <v>-9248</v>
      </c>
      <c r="H18" s="24"/>
      <c r="J18" s="19"/>
    </row>
    <row r="19" spans="1:11" ht="15" customHeight="1">
      <c r="A19" s="400" t="s">
        <v>212</v>
      </c>
      <c r="D19" s="25">
        <f>SUM(D10:D18)</f>
        <v>55191</v>
      </c>
      <c r="F19" s="25">
        <f>SUM(F10:F18)</f>
        <v>32818</v>
      </c>
      <c r="H19" s="23"/>
      <c r="K19" s="19"/>
    </row>
    <row r="20" spans="1:11" ht="8.25" customHeight="1">
      <c r="A20" s="14"/>
      <c r="D20" s="18"/>
      <c r="F20" s="18"/>
      <c r="H20" s="23"/>
    </row>
    <row r="21" spans="1:11" s="291" customFormat="1" ht="12.75" customHeight="1">
      <c r="A21" s="290" t="s">
        <v>39</v>
      </c>
      <c r="B21" s="292"/>
      <c r="C21" s="282"/>
      <c r="D21" s="29">
        <v>-2050</v>
      </c>
      <c r="E21" s="282"/>
      <c r="F21" s="29">
        <f>-1074+2</f>
        <v>-1072</v>
      </c>
      <c r="G21" s="282"/>
      <c r="H21" s="284"/>
    </row>
    <row r="22" spans="1:11" s="291" customFormat="1" ht="8.25" customHeight="1">
      <c r="A22" s="290"/>
      <c r="B22" s="292"/>
      <c r="C22" s="282"/>
      <c r="D22" s="18"/>
      <c r="E22" s="282"/>
      <c r="F22" s="18"/>
      <c r="G22" s="282"/>
      <c r="H22" s="284"/>
    </row>
    <row r="23" spans="1:11">
      <c r="A23" s="315" t="s">
        <v>40</v>
      </c>
      <c r="B23" s="22">
        <v>11</v>
      </c>
      <c r="D23" s="18">
        <v>6340</v>
      </c>
      <c r="F23" s="18">
        <f>3478</f>
        <v>3478</v>
      </c>
      <c r="H23" s="23"/>
    </row>
    <row r="24" spans="1:11">
      <c r="A24" s="315" t="s">
        <v>41</v>
      </c>
      <c r="B24" s="22">
        <v>12</v>
      </c>
      <c r="D24" s="18">
        <v>-9631</v>
      </c>
      <c r="F24" s="18">
        <f>-15552-1</f>
        <v>-15553</v>
      </c>
      <c r="H24" s="23"/>
    </row>
    <row r="25" spans="1:11">
      <c r="A25" s="316" t="s">
        <v>42</v>
      </c>
      <c r="D25" s="25">
        <f>SUM(D23:D24)</f>
        <v>-3291</v>
      </c>
      <c r="F25" s="25">
        <f>SUM(F23:F24)</f>
        <v>-12075</v>
      </c>
      <c r="H25" s="23"/>
    </row>
    <row r="26" spans="1:11" ht="9" customHeight="1">
      <c r="A26" s="26"/>
      <c r="D26" s="28"/>
      <c r="F26" s="28"/>
      <c r="H26" s="23"/>
    </row>
    <row r="27" spans="1:11">
      <c r="A27" s="315" t="s">
        <v>43</v>
      </c>
      <c r="B27" s="22">
        <v>13</v>
      </c>
      <c r="D27" s="18">
        <v>7837</v>
      </c>
      <c r="F27" s="18">
        <v>2355</v>
      </c>
      <c r="H27" s="23"/>
    </row>
    <row r="28" spans="1:11" hidden="1">
      <c r="A28" s="315" t="s">
        <v>2</v>
      </c>
      <c r="D28" s="18">
        <v>0</v>
      </c>
      <c r="F28" s="18">
        <v>0</v>
      </c>
      <c r="H28" s="23"/>
    </row>
    <row r="29" spans="1:11" s="281" customFormat="1">
      <c r="A29" s="315" t="s">
        <v>44</v>
      </c>
      <c r="B29" s="283"/>
      <c r="C29" s="282"/>
      <c r="D29" s="18">
        <v>1249</v>
      </c>
      <c r="E29" s="282"/>
      <c r="F29" s="18">
        <v>0</v>
      </c>
      <c r="G29" s="282"/>
      <c r="H29" s="284"/>
    </row>
    <row r="30" spans="1:11">
      <c r="A30" s="317" t="s">
        <v>45</v>
      </c>
      <c r="D30" s="25">
        <f>D19+D25+D27+D28+D29+D21</f>
        <v>58936</v>
      </c>
      <c r="F30" s="25">
        <f>F19+F25+F27+F28+F29+F21</f>
        <v>22026</v>
      </c>
      <c r="H30" s="27"/>
    </row>
    <row r="31" spans="1:11" ht="6.75" customHeight="1">
      <c r="A31" s="317"/>
      <c r="D31" s="134"/>
      <c r="F31" s="134"/>
      <c r="H31" s="27"/>
    </row>
    <row r="32" spans="1:11">
      <c r="A32" s="315" t="s">
        <v>46</v>
      </c>
      <c r="D32" s="29">
        <v>-5439</v>
      </c>
      <c r="F32" s="29">
        <v>-4512</v>
      </c>
      <c r="H32" s="27"/>
    </row>
    <row r="33" spans="1:10" ht="6.75" customHeight="1">
      <c r="A33" s="317"/>
      <c r="B33" s="167"/>
      <c r="C33" s="30"/>
      <c r="D33" s="28"/>
      <c r="E33" s="30"/>
      <c r="F33" s="28"/>
      <c r="G33" s="30"/>
      <c r="H33" s="27"/>
      <c r="J33" s="31"/>
    </row>
    <row r="34" spans="1:10" ht="7.5" customHeight="1">
      <c r="A34" s="317"/>
      <c r="B34" s="167"/>
      <c r="C34" s="30"/>
      <c r="D34" s="28"/>
      <c r="E34" s="30"/>
      <c r="F34" s="28"/>
      <c r="G34" s="30"/>
      <c r="H34" s="27"/>
      <c r="J34" s="31"/>
    </row>
    <row r="35" spans="1:10" ht="15.75" thickBot="1">
      <c r="A35" s="317" t="s">
        <v>47</v>
      </c>
      <c r="B35" s="167"/>
      <c r="C35" s="30"/>
      <c r="D35" s="123">
        <f>D30+D32</f>
        <v>53497</v>
      </c>
      <c r="E35" s="30"/>
      <c r="F35" s="123">
        <f>F30+F32</f>
        <v>17514</v>
      </c>
      <c r="G35" s="30"/>
      <c r="H35" s="27"/>
      <c r="J35" s="31"/>
    </row>
    <row r="36" spans="1:10" ht="15.75" thickTop="1">
      <c r="A36" s="260"/>
      <c r="B36" s="167"/>
      <c r="C36" s="30"/>
      <c r="D36" s="28"/>
      <c r="E36" s="30"/>
      <c r="F36" s="28"/>
      <c r="G36" s="30"/>
      <c r="H36" s="27"/>
      <c r="J36" s="31"/>
    </row>
    <row r="37" spans="1:10">
      <c r="A37" s="317" t="s">
        <v>48</v>
      </c>
      <c r="C37" s="32"/>
      <c r="D37" s="28"/>
      <c r="E37" s="32"/>
      <c r="F37" s="28"/>
      <c r="G37" s="30"/>
      <c r="H37" s="27"/>
      <c r="J37" s="31"/>
    </row>
    <row r="38" spans="1:10">
      <c r="A38" s="318" t="s">
        <v>49</v>
      </c>
      <c r="C38" s="32"/>
      <c r="D38" s="28"/>
      <c r="E38" s="32"/>
      <c r="F38" s="28"/>
      <c r="G38" s="30"/>
      <c r="H38" s="27"/>
      <c r="J38" s="31"/>
    </row>
    <row r="39" spans="1:10" s="291" customFormat="1" ht="15" customHeight="1">
      <c r="A39" s="319" t="s">
        <v>50</v>
      </c>
      <c r="B39" s="292"/>
      <c r="C39" s="32"/>
      <c r="D39" s="41">
        <f>-52-16</f>
        <v>-68</v>
      </c>
      <c r="E39" s="32"/>
      <c r="F39" s="41">
        <v>-37</v>
      </c>
      <c r="G39" s="30"/>
      <c r="H39" s="27"/>
      <c r="J39" s="31"/>
    </row>
    <row r="40" spans="1:10" ht="18" customHeight="1">
      <c r="A40" s="320" t="s">
        <v>51</v>
      </c>
      <c r="B40" s="22">
        <v>14</v>
      </c>
      <c r="C40" s="32"/>
      <c r="D40" s="41">
        <v>66</v>
      </c>
      <c r="E40" s="32"/>
      <c r="F40" s="41">
        <v>-647</v>
      </c>
      <c r="G40" s="30"/>
      <c r="H40" s="27"/>
      <c r="J40" s="31"/>
    </row>
    <row r="41" spans="1:10" s="291" customFormat="1" ht="25.5" hidden="1" customHeight="1">
      <c r="A41" s="20" t="s">
        <v>4</v>
      </c>
      <c r="B41" s="292"/>
      <c r="C41" s="32"/>
      <c r="D41" s="41"/>
      <c r="E41" s="32"/>
      <c r="F41" s="41">
        <v>0</v>
      </c>
      <c r="G41" s="30"/>
      <c r="H41" s="27"/>
      <c r="J41" s="31"/>
    </row>
    <row r="42" spans="1:10">
      <c r="A42" s="257"/>
      <c r="C42" s="32"/>
      <c r="D42" s="259">
        <f>SUM(D39:D40)</f>
        <v>-2</v>
      </c>
      <c r="E42" s="32"/>
      <c r="F42" s="259">
        <f>SUM(F39:F41)</f>
        <v>-684</v>
      </c>
      <c r="G42" s="30"/>
      <c r="H42" s="27"/>
      <c r="J42" s="31"/>
    </row>
    <row r="43" spans="1:10">
      <c r="A43" s="318" t="s">
        <v>52</v>
      </c>
      <c r="B43" s="168"/>
      <c r="C43" s="32"/>
      <c r="D43" s="41"/>
      <c r="E43" s="32"/>
      <c r="F43" s="28"/>
      <c r="G43" s="30"/>
      <c r="H43" s="27"/>
      <c r="J43" s="31"/>
    </row>
    <row r="44" spans="1:10">
      <c r="A44" s="320" t="s">
        <v>53</v>
      </c>
      <c r="B44" s="168"/>
      <c r="C44" s="32"/>
      <c r="D44" s="41">
        <f>1959+4</f>
        <v>1963</v>
      </c>
      <c r="E44" s="41"/>
      <c r="F44" s="41">
        <f>-655-774</f>
        <v>-1429</v>
      </c>
      <c r="G44" s="30"/>
      <c r="H44" s="27"/>
      <c r="J44" s="31"/>
    </row>
    <row r="45" spans="1:10">
      <c r="A45" s="260"/>
      <c r="B45" s="168"/>
      <c r="C45" s="32"/>
      <c r="D45" s="25">
        <f>SUM(D44:D44)</f>
        <v>1963</v>
      </c>
      <c r="E45" s="32"/>
      <c r="F45" s="25">
        <f>SUM(F44:F44)</f>
        <v>-1429</v>
      </c>
      <c r="G45" s="30"/>
      <c r="H45" s="27"/>
      <c r="J45" s="31"/>
    </row>
    <row r="46" spans="1:10">
      <c r="A46" s="260" t="s">
        <v>54</v>
      </c>
      <c r="B46" s="168">
        <v>14</v>
      </c>
      <c r="C46" s="32"/>
      <c r="D46" s="25">
        <f>D42+D45</f>
        <v>1961</v>
      </c>
      <c r="E46" s="32"/>
      <c r="F46" s="25">
        <f>F42+F45</f>
        <v>-2113</v>
      </c>
      <c r="G46" s="30"/>
      <c r="H46" s="27"/>
      <c r="J46" s="31"/>
    </row>
    <row r="47" spans="1:10">
      <c r="A47" s="260"/>
      <c r="B47" s="168"/>
      <c r="C47" s="32"/>
      <c r="D47" s="28"/>
      <c r="E47" s="32"/>
      <c r="F47" s="28"/>
      <c r="G47" s="30"/>
      <c r="H47" s="27"/>
      <c r="J47" s="31"/>
    </row>
    <row r="48" spans="1:10" ht="15.75" thickBot="1">
      <c r="A48" s="251" t="s">
        <v>55</v>
      </c>
      <c r="B48" s="167"/>
      <c r="C48" s="30"/>
      <c r="D48" s="123">
        <f>+D35+D46</f>
        <v>55458</v>
      </c>
      <c r="E48" s="30"/>
      <c r="F48" s="123">
        <f>+F35+F46</f>
        <v>15401</v>
      </c>
      <c r="G48" s="30"/>
      <c r="H48" s="27"/>
      <c r="J48" s="31"/>
    </row>
    <row r="49" spans="1:10" ht="8.25" customHeight="1" thickTop="1">
      <c r="A49" s="136"/>
      <c r="B49" s="168"/>
      <c r="C49" s="32"/>
      <c r="D49" s="28"/>
      <c r="E49" s="32"/>
      <c r="F49" s="28"/>
      <c r="G49" s="30"/>
      <c r="H49" s="27"/>
      <c r="J49" s="31"/>
    </row>
    <row r="50" spans="1:10">
      <c r="A50" s="321" t="s">
        <v>56</v>
      </c>
      <c r="B50" s="169"/>
      <c r="C50" s="34"/>
      <c r="D50" s="35"/>
      <c r="E50" s="34"/>
      <c r="F50" s="35"/>
      <c r="G50" s="36"/>
      <c r="H50" s="27"/>
    </row>
    <row r="51" spans="1:10">
      <c r="A51" s="322" t="s">
        <v>57</v>
      </c>
      <c r="B51" s="39"/>
      <c r="C51" s="37"/>
      <c r="D51" s="38">
        <v>50528</v>
      </c>
      <c r="E51" s="37"/>
      <c r="F51" s="38">
        <v>21873</v>
      </c>
      <c r="G51" s="39"/>
      <c r="H51" s="27"/>
    </row>
    <row r="52" spans="1:10">
      <c r="A52" s="294" t="s">
        <v>58</v>
      </c>
      <c r="B52" s="39"/>
      <c r="C52" s="37"/>
      <c r="D52" s="41">
        <v>2969</v>
      </c>
      <c r="E52" s="37"/>
      <c r="F52" s="41">
        <v>-4359</v>
      </c>
      <c r="G52" s="37"/>
      <c r="H52" s="27"/>
    </row>
    <row r="53" spans="1:10" ht="9" customHeight="1">
      <c r="A53" s="42"/>
      <c r="B53" s="169"/>
      <c r="C53" s="34"/>
      <c r="D53" s="133"/>
      <c r="E53" s="34"/>
      <c r="F53" s="133"/>
      <c r="G53" s="36"/>
      <c r="H53" s="27"/>
    </row>
    <row r="54" spans="1:10">
      <c r="A54" s="323" t="s">
        <v>59</v>
      </c>
      <c r="B54" s="169"/>
      <c r="C54" s="34"/>
      <c r="D54" s="133"/>
      <c r="E54" s="34"/>
      <c r="F54" s="133"/>
      <c r="G54" s="36"/>
      <c r="H54" s="27"/>
    </row>
    <row r="55" spans="1:10">
      <c r="A55" s="322" t="s">
        <v>57</v>
      </c>
      <c r="B55" s="39"/>
      <c r="C55" s="37"/>
      <c r="D55" s="38">
        <v>52501</v>
      </c>
      <c r="E55" s="37"/>
      <c r="F55" s="38">
        <v>20534</v>
      </c>
      <c r="G55" s="39"/>
      <c r="H55" s="27"/>
      <c r="J55" s="33"/>
    </row>
    <row r="56" spans="1:10">
      <c r="A56" s="324" t="s">
        <v>58</v>
      </c>
      <c r="B56" s="39"/>
      <c r="C56" s="37"/>
      <c r="D56" s="41">
        <v>2957</v>
      </c>
      <c r="E56" s="37"/>
      <c r="F56" s="41">
        <v>-5133</v>
      </c>
      <c r="G56" s="37"/>
      <c r="H56" s="27"/>
    </row>
    <row r="57" spans="1:10" ht="8.25" customHeight="1">
      <c r="A57" s="40"/>
      <c r="B57" s="43"/>
      <c r="C57" s="43"/>
      <c r="D57" s="44"/>
      <c r="E57" s="43"/>
      <c r="F57" s="44"/>
      <c r="G57" s="43"/>
    </row>
    <row r="58" spans="1:10">
      <c r="A58" s="294" t="s">
        <v>60</v>
      </c>
      <c r="B58" s="295"/>
      <c r="C58" s="296" t="s">
        <v>3</v>
      </c>
      <c r="D58" s="308">
        <v>0.4</v>
      </c>
      <c r="E58" s="309"/>
      <c r="F58" s="308">
        <v>0.17</v>
      </c>
    </row>
    <row r="59" spans="1:10" s="291" customFormat="1">
      <c r="A59" s="45"/>
      <c r="B59" s="292"/>
      <c r="C59" s="282"/>
      <c r="D59" s="282"/>
      <c r="E59" s="282"/>
      <c r="F59" s="282"/>
      <c r="G59" s="282"/>
    </row>
    <row r="60" spans="1:10">
      <c r="A60" s="45"/>
    </row>
    <row r="61" spans="1:10">
      <c r="A61" s="386" t="s">
        <v>61</v>
      </c>
      <c r="B61" s="386"/>
      <c r="C61" s="386"/>
      <c r="D61" s="386"/>
      <c r="E61" s="386"/>
      <c r="F61" s="386"/>
      <c r="G61" s="30"/>
    </row>
    <row r="62" spans="1:10">
      <c r="A62" s="173"/>
      <c r="B62" s="167"/>
      <c r="C62" s="30"/>
      <c r="D62" s="38"/>
      <c r="E62" s="30"/>
      <c r="F62" s="38"/>
      <c r="G62" s="30"/>
    </row>
    <row r="63" spans="1:10">
      <c r="A63" s="325" t="s">
        <v>11</v>
      </c>
      <c r="D63" s="307"/>
      <c r="F63" s="307"/>
    </row>
    <row r="64" spans="1:10">
      <c r="A64" s="326" t="s">
        <v>7</v>
      </c>
    </row>
    <row r="65" spans="1:8">
      <c r="A65" s="327"/>
    </row>
    <row r="66" spans="1:8">
      <c r="A66" s="328" t="s">
        <v>12</v>
      </c>
    </row>
    <row r="67" spans="1:8">
      <c r="A67" s="329" t="s">
        <v>13</v>
      </c>
    </row>
    <row r="68" spans="1:8">
      <c r="A68" s="330"/>
    </row>
    <row r="69" spans="1:8">
      <c r="A69" s="331" t="s">
        <v>14</v>
      </c>
    </row>
    <row r="70" spans="1:8">
      <c r="A70" s="332" t="s">
        <v>15</v>
      </c>
    </row>
    <row r="72" spans="1:8">
      <c r="A72" s="14"/>
    </row>
    <row r="73" spans="1:8">
      <c r="A73" s="14"/>
    </row>
    <row r="74" spans="1:8">
      <c r="A74" s="14"/>
    </row>
    <row r="75" spans="1:8">
      <c r="A75" s="14"/>
      <c r="H75" s="265"/>
    </row>
    <row r="76" spans="1:8">
      <c r="A76" s="380"/>
      <c r="B76" s="380"/>
      <c r="C76" s="380"/>
      <c r="D76" s="380"/>
      <c r="E76" s="380"/>
      <c r="F76" s="380"/>
      <c r="G76" s="380"/>
    </row>
    <row r="77" spans="1:8" ht="17.25" customHeight="1">
      <c r="A77" s="46"/>
      <c r="B77" s="52"/>
      <c r="C77" s="52"/>
      <c r="D77" s="52"/>
      <c r="E77" s="52"/>
      <c r="F77" s="52"/>
      <c r="G77" s="52"/>
    </row>
    <row r="78" spans="1:8">
      <c r="A78" s="53"/>
    </row>
    <row r="79" spans="1:8">
      <c r="A79" s="54"/>
    </row>
    <row r="80" spans="1:8">
      <c r="A80" s="55"/>
    </row>
    <row r="81" spans="1:1">
      <c r="A81" s="55"/>
    </row>
    <row r="82" spans="1:1">
      <c r="A82" s="51"/>
    </row>
    <row r="83" spans="1:1">
      <c r="A83" s="56"/>
    </row>
    <row r="84" spans="1:1">
      <c r="A84" s="50"/>
    </row>
    <row r="89" spans="1:1">
      <c r="A89" s="57"/>
    </row>
  </sheetData>
  <mergeCells count="5">
    <mergeCell ref="A76:G76"/>
    <mergeCell ref="A1:G1"/>
    <mergeCell ref="A2:G2"/>
    <mergeCell ref="B6:B7"/>
    <mergeCell ref="A61:F61"/>
  </mergeCells>
  <pageMargins left="0.6692913385826772" right="0.39370078740157483" top="0.51181102362204722" bottom="0.47244094488188981" header="0.31496062992125984" footer="0.31496062992125984"/>
  <pageSetup paperSize="9" scale="74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5"/>
  <sheetViews>
    <sheetView view="pageBreakPreview" zoomScale="77" zoomScaleNormal="90" zoomScaleSheetLayoutView="77" workbookViewId="0"/>
  </sheetViews>
  <sheetFormatPr defaultColWidth="9.28515625" defaultRowHeight="12.75"/>
  <cols>
    <col min="1" max="1" width="67.42578125" style="61" customWidth="1"/>
    <col min="2" max="2" width="8.28515625" style="61" customWidth="1"/>
    <col min="3" max="3" width="12.7109375" style="61" customWidth="1"/>
    <col min="4" max="4" width="14.42578125" style="87" customWidth="1"/>
    <col min="5" max="5" width="1.28515625" style="61" customWidth="1"/>
    <col min="6" max="6" width="14.5703125" style="87" customWidth="1"/>
    <col min="7" max="7" width="1.28515625" style="61" customWidth="1"/>
    <col min="8" max="8" width="1.5703125" style="61" customWidth="1"/>
    <col min="9" max="16384" width="9.28515625" style="61"/>
  </cols>
  <sheetData>
    <row r="1" spans="1:8" ht="14.25">
      <c r="A1" s="58" t="s">
        <v>5</v>
      </c>
      <c r="B1" s="59"/>
      <c r="C1" s="59"/>
      <c r="D1" s="60"/>
      <c r="E1" s="59"/>
      <c r="F1" s="60"/>
      <c r="G1" s="59"/>
    </row>
    <row r="2" spans="1:8" ht="14.25">
      <c r="A2" s="62" t="s">
        <v>62</v>
      </c>
      <c r="B2" s="63"/>
      <c r="C2" s="63"/>
      <c r="D2" s="64"/>
      <c r="E2" s="63"/>
      <c r="F2" s="64"/>
      <c r="G2" s="63"/>
    </row>
    <row r="3" spans="1:8" ht="15">
      <c r="A3" s="62" t="s">
        <v>35</v>
      </c>
      <c r="B3" s="65"/>
      <c r="C3" s="65"/>
      <c r="D3" s="66"/>
      <c r="E3" s="65"/>
      <c r="F3" s="66"/>
      <c r="G3" s="65"/>
    </row>
    <row r="4" spans="1:8" ht="26.25" customHeight="1">
      <c r="A4" s="67"/>
      <c r="B4" s="261"/>
      <c r="C4" s="387" t="s">
        <v>36</v>
      </c>
      <c r="D4" s="388" t="s">
        <v>108</v>
      </c>
      <c r="E4" s="262"/>
      <c r="F4" s="388" t="s">
        <v>109</v>
      </c>
      <c r="G4" s="170"/>
    </row>
    <row r="5" spans="1:8" ht="12" customHeight="1">
      <c r="B5" s="261"/>
      <c r="C5" s="387"/>
      <c r="D5" s="389"/>
      <c r="E5" s="262"/>
      <c r="F5" s="388"/>
      <c r="G5" s="170"/>
    </row>
    <row r="6" spans="1:8" ht="12" customHeight="1">
      <c r="B6" s="261"/>
      <c r="C6" s="262"/>
      <c r="D6" s="263"/>
      <c r="E6" s="262"/>
      <c r="F6" s="263"/>
      <c r="G6" s="170"/>
    </row>
    <row r="7" spans="1:8" ht="14.25">
      <c r="A7" s="333" t="s">
        <v>63</v>
      </c>
      <c r="B7" s="22"/>
      <c r="C7" s="22"/>
      <c r="D7" s="68"/>
      <c r="E7" s="22"/>
      <c r="F7" s="68"/>
      <c r="G7" s="22"/>
    </row>
    <row r="8" spans="1:8" ht="14.25">
      <c r="A8" s="333" t="s">
        <v>64</v>
      </c>
      <c r="B8" s="69"/>
      <c r="C8" s="69"/>
      <c r="D8" s="70"/>
      <c r="E8" s="69"/>
      <c r="F8" s="70"/>
      <c r="G8" s="69"/>
    </row>
    <row r="9" spans="1:8" ht="15">
      <c r="A9" s="334" t="s">
        <v>65</v>
      </c>
      <c r="B9" s="72"/>
      <c r="C9" s="72">
        <v>15</v>
      </c>
      <c r="D9" s="171">
        <v>377543</v>
      </c>
      <c r="E9" s="72"/>
      <c r="F9" s="171">
        <v>395872</v>
      </c>
      <c r="G9" s="72"/>
    </row>
    <row r="10" spans="1:8" ht="15">
      <c r="A10" s="335" t="s">
        <v>66</v>
      </c>
      <c r="B10" s="72"/>
      <c r="C10" s="72">
        <v>16</v>
      </c>
      <c r="D10" s="171">
        <v>54823</v>
      </c>
      <c r="E10" s="72"/>
      <c r="F10" s="171">
        <v>58272</v>
      </c>
      <c r="G10" s="72"/>
    </row>
    <row r="11" spans="1:8" ht="15">
      <c r="A11" s="335" t="s">
        <v>67</v>
      </c>
      <c r="B11" s="72"/>
      <c r="C11" s="72">
        <v>16</v>
      </c>
      <c r="D11" s="171">
        <v>13417</v>
      </c>
      <c r="E11" s="72"/>
      <c r="F11" s="171">
        <v>13269</v>
      </c>
      <c r="G11" s="72"/>
    </row>
    <row r="12" spans="1:8" ht="15">
      <c r="A12" s="334" t="s">
        <v>68</v>
      </c>
      <c r="B12" s="72"/>
      <c r="C12" s="72">
        <v>17</v>
      </c>
      <c r="D12" s="171">
        <v>10132</v>
      </c>
      <c r="E12" s="72"/>
      <c r="F12" s="171">
        <v>11691</v>
      </c>
      <c r="G12" s="72"/>
    </row>
    <row r="13" spans="1:8" ht="15">
      <c r="A13" s="336" t="s">
        <v>69</v>
      </c>
      <c r="B13" s="72"/>
      <c r="C13" s="72">
        <v>18</v>
      </c>
      <c r="D13" s="171">
        <v>77385</v>
      </c>
      <c r="E13" s="72"/>
      <c r="F13" s="171">
        <v>62811</v>
      </c>
      <c r="G13" s="72"/>
    </row>
    <row r="14" spans="1:8" ht="15">
      <c r="A14" s="335" t="s">
        <v>70</v>
      </c>
      <c r="B14" s="72"/>
      <c r="C14" s="72">
        <v>19</v>
      </c>
      <c r="D14" s="171">
        <v>14745</v>
      </c>
      <c r="E14" s="72"/>
      <c r="F14" s="171">
        <v>14294</v>
      </c>
      <c r="G14" s="72"/>
    </row>
    <row r="15" spans="1:8" ht="15">
      <c r="A15" s="336" t="s">
        <v>71</v>
      </c>
      <c r="B15" s="72"/>
      <c r="C15" s="72">
        <v>20</v>
      </c>
      <c r="D15" s="171">
        <v>51277</v>
      </c>
      <c r="E15" s="72"/>
      <c r="F15" s="171">
        <v>59726</v>
      </c>
      <c r="G15" s="72"/>
      <c r="H15" s="130"/>
    </row>
    <row r="16" spans="1:8" ht="15">
      <c r="A16" s="336" t="s">
        <v>72</v>
      </c>
      <c r="B16" s="72"/>
      <c r="C16" s="72">
        <v>21</v>
      </c>
      <c r="D16" s="171">
        <v>11815</v>
      </c>
      <c r="E16" s="72"/>
      <c r="F16" s="171">
        <v>11951</v>
      </c>
      <c r="G16" s="72"/>
    </row>
    <row r="17" spans="1:10" ht="15">
      <c r="A17" s="335" t="s">
        <v>73</v>
      </c>
      <c r="B17" s="81"/>
      <c r="C17" s="81"/>
      <c r="D17" s="171">
        <v>182</v>
      </c>
      <c r="E17" s="81"/>
      <c r="F17" s="171">
        <v>2049</v>
      </c>
      <c r="G17" s="81"/>
    </row>
    <row r="18" spans="1:10" ht="14.25" customHeight="1">
      <c r="A18" s="75"/>
      <c r="B18" s="69"/>
      <c r="C18" s="69"/>
      <c r="D18" s="76">
        <f>SUM(D9:D17)</f>
        <v>611319</v>
      </c>
      <c r="E18" s="69"/>
      <c r="F18" s="76">
        <f>SUM(F9:F17)</f>
        <v>629935</v>
      </c>
      <c r="G18" s="69"/>
    </row>
    <row r="19" spans="1:10" ht="15">
      <c r="A19" s="333" t="s">
        <v>74</v>
      </c>
      <c r="B19" s="69"/>
      <c r="C19" s="69"/>
      <c r="D19" s="258"/>
      <c r="E19" s="69"/>
      <c r="F19" s="272"/>
      <c r="G19" s="69"/>
      <c r="H19" s="127"/>
    </row>
    <row r="20" spans="1:10" ht="15">
      <c r="A20" s="334" t="s">
        <v>75</v>
      </c>
      <c r="B20" s="72"/>
      <c r="C20" s="72">
        <v>22</v>
      </c>
      <c r="D20" s="171">
        <v>274270</v>
      </c>
      <c r="E20" s="72"/>
      <c r="F20" s="171">
        <v>287569</v>
      </c>
      <c r="G20" s="72"/>
    </row>
    <row r="21" spans="1:10" ht="15">
      <c r="A21" s="334" t="s">
        <v>76</v>
      </c>
      <c r="B21" s="72"/>
      <c r="C21" s="131">
        <v>23</v>
      </c>
      <c r="D21" s="171">
        <v>273310</v>
      </c>
      <c r="E21" s="131"/>
      <c r="F21" s="171">
        <v>250707</v>
      </c>
      <c r="G21" s="131"/>
    </row>
    <row r="22" spans="1:10" ht="15">
      <c r="A22" s="334" t="s">
        <v>77</v>
      </c>
      <c r="B22" s="72"/>
      <c r="C22" s="131">
        <v>24</v>
      </c>
      <c r="D22" s="171">
        <v>9274</v>
      </c>
      <c r="E22" s="131"/>
      <c r="F22" s="171">
        <v>6682</v>
      </c>
      <c r="G22" s="131"/>
      <c r="H22" s="74"/>
      <c r="J22" s="74"/>
    </row>
    <row r="23" spans="1:10" ht="15">
      <c r="A23" s="334" t="s">
        <v>78</v>
      </c>
      <c r="B23" s="72"/>
      <c r="C23" s="72">
        <v>25</v>
      </c>
      <c r="D23" s="171">
        <v>40206</v>
      </c>
      <c r="E23" s="72"/>
      <c r="F23" s="171">
        <v>41926</v>
      </c>
      <c r="G23" s="72"/>
    </row>
    <row r="24" spans="1:10" ht="15">
      <c r="A24" s="334" t="s">
        <v>79</v>
      </c>
      <c r="B24" s="72"/>
      <c r="C24" s="72">
        <v>26</v>
      </c>
      <c r="D24" s="171">
        <v>22192</v>
      </c>
      <c r="E24" s="72"/>
      <c r="F24" s="171">
        <v>25293</v>
      </c>
      <c r="G24" s="72"/>
    </row>
    <row r="25" spans="1:10" ht="14.25">
      <c r="A25" s="62"/>
      <c r="B25" s="69"/>
      <c r="C25" s="72"/>
      <c r="D25" s="76">
        <f>SUM(D20:D24)</f>
        <v>619252</v>
      </c>
      <c r="E25" s="72"/>
      <c r="F25" s="76">
        <f>SUM(F20:F24)</f>
        <v>612177</v>
      </c>
      <c r="G25" s="72"/>
    </row>
    <row r="26" spans="1:10" ht="6.75" customHeight="1">
      <c r="A26" s="62"/>
      <c r="B26" s="69"/>
      <c r="C26" s="72"/>
      <c r="D26" s="77"/>
      <c r="E26" s="72"/>
      <c r="F26" s="77"/>
      <c r="G26" s="72"/>
    </row>
    <row r="27" spans="1:10" ht="15" thickBot="1">
      <c r="A27" s="62" t="s">
        <v>80</v>
      </c>
      <c r="B27" s="69"/>
      <c r="C27" s="72"/>
      <c r="D27" s="79">
        <f>SUM(D25,D18)</f>
        <v>1230571</v>
      </c>
      <c r="E27" s="72"/>
      <c r="F27" s="79">
        <f>SUM(F25,F18)</f>
        <v>1242112</v>
      </c>
      <c r="G27" s="72"/>
      <c r="H27" s="128"/>
    </row>
    <row r="28" spans="1:10" ht="8.25" customHeight="1" thickTop="1">
      <c r="A28" s="62"/>
      <c r="B28" s="69"/>
      <c r="C28" s="69"/>
      <c r="D28" s="77"/>
      <c r="E28" s="69"/>
      <c r="F28" s="77"/>
      <c r="G28" s="69"/>
    </row>
    <row r="29" spans="1:10" ht="14.25">
      <c r="A29" s="333" t="s">
        <v>81</v>
      </c>
      <c r="B29" s="22"/>
      <c r="C29" s="22"/>
      <c r="D29" s="77"/>
      <c r="E29" s="22"/>
      <c r="F29" s="77"/>
      <c r="G29" s="22"/>
    </row>
    <row r="30" spans="1:10" ht="14.25">
      <c r="A30" s="337" t="s">
        <v>82</v>
      </c>
      <c r="B30" s="22"/>
      <c r="C30" s="22"/>
      <c r="D30" s="80"/>
      <c r="E30" s="22"/>
      <c r="F30" s="80"/>
      <c r="G30" s="22"/>
    </row>
    <row r="31" spans="1:10" ht="15">
      <c r="A31" s="338" t="s">
        <v>83</v>
      </c>
      <c r="B31" s="81"/>
      <c r="C31" s="81"/>
      <c r="D31" s="171">
        <v>134798</v>
      </c>
      <c r="E31" s="81"/>
      <c r="F31" s="171">
        <v>134798</v>
      </c>
      <c r="G31" s="81"/>
    </row>
    <row r="32" spans="1:10" ht="15">
      <c r="A32" s="334" t="s">
        <v>84</v>
      </c>
      <c r="B32" s="81"/>
      <c r="C32" s="81"/>
      <c r="D32" s="171">
        <v>56444</v>
      </c>
      <c r="E32" s="81"/>
      <c r="F32" s="171">
        <v>57701</v>
      </c>
      <c r="G32" s="81"/>
      <c r="J32" s="253"/>
    </row>
    <row r="33" spans="1:10" ht="15">
      <c r="A33" s="334" t="s">
        <v>85</v>
      </c>
      <c r="B33" s="81"/>
      <c r="D33" s="171">
        <v>410182</v>
      </c>
      <c r="E33" s="81"/>
      <c r="F33" s="171">
        <v>360770</v>
      </c>
      <c r="G33" s="81"/>
      <c r="H33" s="130"/>
      <c r="J33" s="253"/>
    </row>
    <row r="34" spans="1:10" ht="14.25">
      <c r="A34" s="62"/>
      <c r="B34" s="69"/>
      <c r="C34" s="81">
        <v>27</v>
      </c>
      <c r="D34" s="82">
        <f>SUM(D31:D33)</f>
        <v>601424</v>
      </c>
      <c r="E34" s="72"/>
      <c r="F34" s="82">
        <f>SUM(F31:F33)</f>
        <v>553269</v>
      </c>
      <c r="G34" s="72"/>
    </row>
    <row r="35" spans="1:10" ht="9" customHeight="1">
      <c r="A35" s="62"/>
      <c r="B35" s="69"/>
      <c r="C35" s="72"/>
      <c r="D35" s="83"/>
      <c r="E35" s="72"/>
      <c r="F35" s="83"/>
      <c r="G35" s="72"/>
    </row>
    <row r="36" spans="1:10" ht="14.25">
      <c r="A36" s="84" t="s">
        <v>58</v>
      </c>
      <c r="B36" s="69"/>
      <c r="C36" s="72"/>
      <c r="D36" s="85">
        <v>13901</v>
      </c>
      <c r="E36" s="72"/>
      <c r="F36" s="85">
        <v>13326</v>
      </c>
      <c r="G36" s="72"/>
    </row>
    <row r="37" spans="1:10" ht="7.5" customHeight="1">
      <c r="A37" s="84"/>
      <c r="B37" s="69"/>
      <c r="C37" s="72"/>
      <c r="D37" s="83"/>
      <c r="E37" s="72"/>
      <c r="F37" s="83"/>
      <c r="G37" s="72"/>
    </row>
    <row r="38" spans="1:10" ht="14.25">
      <c r="A38" s="86" t="s">
        <v>86</v>
      </c>
      <c r="B38" s="69"/>
      <c r="C38" s="72">
        <v>27</v>
      </c>
      <c r="D38" s="85">
        <f>D36+D34</f>
        <v>615325</v>
      </c>
      <c r="E38" s="72"/>
      <c r="F38" s="85">
        <f>F36+F34</f>
        <v>566595</v>
      </c>
      <c r="G38" s="72"/>
    </row>
    <row r="39" spans="1:10" ht="9" customHeight="1">
      <c r="A39" s="86"/>
      <c r="B39" s="69"/>
      <c r="C39" s="72"/>
      <c r="D39" s="83"/>
      <c r="E39" s="72"/>
      <c r="F39" s="83"/>
      <c r="G39" s="72"/>
    </row>
    <row r="40" spans="1:10" ht="15">
      <c r="A40" s="339" t="s">
        <v>87</v>
      </c>
      <c r="B40" s="69"/>
      <c r="C40" s="69"/>
      <c r="D40" s="78"/>
      <c r="E40" s="69"/>
      <c r="F40" s="78"/>
      <c r="G40" s="69"/>
    </row>
    <row r="41" spans="1:10" ht="15">
      <c r="A41" s="333" t="s">
        <v>88</v>
      </c>
      <c r="B41" s="81"/>
      <c r="C41" s="81"/>
      <c r="D41" s="78"/>
      <c r="E41" s="81"/>
      <c r="F41" s="78"/>
      <c r="G41" s="81"/>
    </row>
    <row r="42" spans="1:10" ht="15">
      <c r="A42" s="334" t="s">
        <v>89</v>
      </c>
      <c r="B42" s="81"/>
      <c r="C42" s="81">
        <v>28</v>
      </c>
      <c r="D42" s="73">
        <v>34797</v>
      </c>
      <c r="E42" s="81"/>
      <c r="F42" s="73">
        <v>34567</v>
      </c>
      <c r="G42" s="81"/>
    </row>
    <row r="43" spans="1:10" ht="15">
      <c r="A43" s="335" t="s">
        <v>90</v>
      </c>
      <c r="B43" s="81"/>
      <c r="C43" s="81"/>
      <c r="D43" s="73">
        <v>6184</v>
      </c>
      <c r="E43" s="81"/>
      <c r="F43" s="73">
        <v>7937</v>
      </c>
      <c r="G43" s="81"/>
    </row>
    <row r="44" spans="1:10" ht="15">
      <c r="A44" s="335" t="s">
        <v>91</v>
      </c>
      <c r="B44" s="81"/>
      <c r="C44" s="81">
        <v>29</v>
      </c>
      <c r="D44" s="73">
        <v>8882</v>
      </c>
      <c r="E44" s="81"/>
      <c r="F44" s="73">
        <v>8783</v>
      </c>
      <c r="G44" s="81"/>
    </row>
    <row r="45" spans="1:10" ht="15">
      <c r="A45" s="334" t="s">
        <v>92</v>
      </c>
      <c r="B45" s="81"/>
      <c r="C45" s="81">
        <v>30</v>
      </c>
      <c r="D45" s="73">
        <v>7453</v>
      </c>
      <c r="E45" s="81"/>
      <c r="F45" s="73">
        <v>7339</v>
      </c>
      <c r="G45" s="81"/>
      <c r="H45" s="130"/>
    </row>
    <row r="46" spans="1:10" ht="15">
      <c r="A46" s="340" t="s">
        <v>93</v>
      </c>
      <c r="B46" s="81"/>
      <c r="C46" s="81">
        <v>31</v>
      </c>
      <c r="D46" s="73">
        <v>45250</v>
      </c>
      <c r="E46" s="81"/>
      <c r="F46" s="73">
        <v>49593</v>
      </c>
      <c r="G46" s="81"/>
    </row>
    <row r="47" spans="1:10" ht="15">
      <c r="A47" s="341" t="s">
        <v>94</v>
      </c>
      <c r="B47" s="81"/>
      <c r="C47" s="81">
        <v>32</v>
      </c>
      <c r="D47" s="73">
        <v>7746</v>
      </c>
      <c r="E47" s="81"/>
      <c r="F47" s="73">
        <v>10422</v>
      </c>
      <c r="G47" s="81"/>
    </row>
    <row r="48" spans="1:10" ht="15">
      <c r="A48" s="334" t="s">
        <v>95</v>
      </c>
      <c r="B48" s="81"/>
      <c r="C48" s="81">
        <v>33</v>
      </c>
      <c r="D48" s="73">
        <f>20283-7746</f>
        <v>12537</v>
      </c>
      <c r="E48" s="81"/>
      <c r="F48" s="73">
        <f>22847-10422</f>
        <v>12425</v>
      </c>
      <c r="G48" s="81"/>
    </row>
    <row r="49" spans="1:11" ht="15">
      <c r="A49" s="75"/>
      <c r="B49" s="69"/>
      <c r="C49" s="81"/>
      <c r="D49" s="246">
        <f>SUM(D42:D48)</f>
        <v>122849</v>
      </c>
      <c r="E49" s="81"/>
      <c r="F49" s="246">
        <f>SUM(F42:F48)</f>
        <v>131066</v>
      </c>
      <c r="G49" s="81"/>
      <c r="H49" s="87"/>
    </row>
    <row r="50" spans="1:11" ht="14.25" customHeight="1"/>
    <row r="51" spans="1:11" ht="15">
      <c r="A51" s="317" t="s">
        <v>96</v>
      </c>
      <c r="B51" s="88"/>
      <c r="C51" s="88"/>
      <c r="D51" s="89"/>
      <c r="E51" s="88"/>
      <c r="F51" s="89"/>
      <c r="G51" s="88"/>
    </row>
    <row r="52" spans="1:11" s="130" customFormat="1" ht="15">
      <c r="A52" s="340" t="s">
        <v>97</v>
      </c>
      <c r="B52" s="72"/>
      <c r="C52" s="72">
        <v>34</v>
      </c>
      <c r="D52" s="73">
        <v>187948</v>
      </c>
      <c r="E52" s="72"/>
      <c r="F52" s="73">
        <v>255281</v>
      </c>
      <c r="G52" s="72"/>
    </row>
    <row r="53" spans="1:11" ht="15">
      <c r="A53" s="340" t="s">
        <v>98</v>
      </c>
      <c r="B53" s="72"/>
      <c r="C53" s="72">
        <v>28</v>
      </c>
      <c r="D53" s="73">
        <v>25690</v>
      </c>
      <c r="E53" s="72"/>
      <c r="F53" s="73">
        <v>31172</v>
      </c>
      <c r="G53" s="72"/>
    </row>
    <row r="54" spans="1:11" ht="15">
      <c r="A54" s="340" t="s">
        <v>99</v>
      </c>
      <c r="B54" s="72"/>
      <c r="C54" s="72">
        <v>35</v>
      </c>
      <c r="D54" s="73">
        <v>188635</v>
      </c>
      <c r="E54" s="72"/>
      <c r="F54" s="73">
        <v>164919</v>
      </c>
      <c r="G54" s="72"/>
    </row>
    <row r="55" spans="1:11" ht="15">
      <c r="A55" s="340" t="s">
        <v>100</v>
      </c>
      <c r="B55" s="72"/>
      <c r="C55" s="72">
        <v>36</v>
      </c>
      <c r="D55" s="73">
        <v>2610</v>
      </c>
      <c r="E55" s="131"/>
      <c r="F55" s="73">
        <v>2367</v>
      </c>
      <c r="G55" s="131"/>
      <c r="H55" s="74"/>
      <c r="I55" s="74"/>
    </row>
    <row r="56" spans="1:11" ht="15">
      <c r="A56" s="342" t="s">
        <v>101</v>
      </c>
      <c r="B56" s="72"/>
      <c r="C56" s="72">
        <v>37</v>
      </c>
      <c r="D56" s="73">
        <v>30844</v>
      </c>
      <c r="E56" s="72"/>
      <c r="F56" s="73">
        <v>36591</v>
      </c>
      <c r="G56" s="72"/>
    </row>
    <row r="57" spans="1:11" ht="15">
      <c r="A57" s="342" t="s">
        <v>102</v>
      </c>
      <c r="B57" s="72"/>
      <c r="C57" s="72">
        <v>31</v>
      </c>
      <c r="D57" s="73">
        <v>16083</v>
      </c>
      <c r="E57" s="72"/>
      <c r="F57" s="73">
        <v>17951</v>
      </c>
      <c r="G57" s="72"/>
    </row>
    <row r="58" spans="1:11" ht="15">
      <c r="A58" s="343" t="s">
        <v>103</v>
      </c>
      <c r="B58" s="72"/>
      <c r="C58" s="72">
        <v>38</v>
      </c>
      <c r="D58" s="73">
        <v>18276</v>
      </c>
      <c r="E58" s="72"/>
      <c r="F58" s="73">
        <v>17996</v>
      </c>
      <c r="G58" s="72"/>
      <c r="H58" s="74"/>
      <c r="I58" s="74"/>
    </row>
    <row r="59" spans="1:11" ht="15">
      <c r="A59" s="340" t="s">
        <v>104</v>
      </c>
      <c r="B59" s="72"/>
      <c r="C59" s="72">
        <v>39</v>
      </c>
      <c r="D59" s="73">
        <v>8006</v>
      </c>
      <c r="E59" s="72"/>
      <c r="F59" s="73">
        <v>6590</v>
      </c>
      <c r="G59" s="72"/>
    </row>
    <row r="60" spans="1:11" ht="15">
      <c r="A60" s="340" t="s">
        <v>105</v>
      </c>
      <c r="B60" s="72"/>
      <c r="C60" s="72">
        <v>40</v>
      </c>
      <c r="D60" s="73">
        <f>14305</f>
        <v>14305</v>
      </c>
      <c r="E60" s="72"/>
      <c r="F60" s="73">
        <f>29535-17951</f>
        <v>11584</v>
      </c>
      <c r="G60" s="72"/>
      <c r="K60" s="87"/>
    </row>
    <row r="61" spans="1:11" ht="14.25">
      <c r="A61" s="62"/>
      <c r="B61" s="69"/>
      <c r="C61" s="69"/>
      <c r="D61" s="82">
        <f>SUM(D52:D60)</f>
        <v>492397</v>
      </c>
      <c r="E61" s="69"/>
      <c r="F61" s="82">
        <f>SUM(F52:F60)</f>
        <v>544451</v>
      </c>
      <c r="G61" s="69"/>
      <c r="H61" s="87"/>
    </row>
    <row r="62" spans="1:11" ht="7.5" customHeight="1">
      <c r="A62" s="62"/>
      <c r="B62" s="69"/>
      <c r="C62" s="69"/>
      <c r="D62" s="83"/>
      <c r="E62" s="69"/>
      <c r="F62" s="83"/>
      <c r="G62" s="69"/>
    </row>
    <row r="63" spans="1:11" ht="14.25">
      <c r="A63" s="317" t="s">
        <v>106</v>
      </c>
      <c r="B63" s="69"/>
      <c r="C63" s="69"/>
      <c r="D63" s="85">
        <f>D49+D61</f>
        <v>615246</v>
      </c>
      <c r="E63" s="69"/>
      <c r="F63" s="85">
        <f>F49+F61</f>
        <v>675517</v>
      </c>
      <c r="G63" s="69"/>
      <c r="H63" s="87"/>
    </row>
    <row r="64" spans="1:11" ht="6.75" customHeight="1">
      <c r="A64" s="344"/>
      <c r="B64" s="69"/>
      <c r="C64" s="69"/>
      <c r="D64" s="83"/>
      <c r="E64" s="69"/>
      <c r="F64" s="83"/>
      <c r="G64" s="69"/>
    </row>
    <row r="65" spans="1:10" ht="15" thickBot="1">
      <c r="A65" s="333" t="s">
        <v>107</v>
      </c>
      <c r="B65" s="69"/>
      <c r="C65" s="69"/>
      <c r="D65" s="79">
        <f>D63+D38</f>
        <v>1230571</v>
      </c>
      <c r="E65" s="69"/>
      <c r="F65" s="79">
        <f>F63+F38</f>
        <v>1242112</v>
      </c>
      <c r="G65" s="69"/>
    </row>
    <row r="66" spans="1:10" ht="15.75" thickTop="1">
      <c r="A66" s="71"/>
      <c r="B66" s="72"/>
      <c r="C66" s="90"/>
      <c r="D66" s="135"/>
      <c r="E66" s="90"/>
      <c r="F66" s="135"/>
      <c r="G66" s="90"/>
      <c r="J66" s="87"/>
    </row>
    <row r="67" spans="1:10" ht="15">
      <c r="A67" s="71"/>
      <c r="B67" s="72"/>
      <c r="C67" s="90"/>
      <c r="D67" s="135"/>
      <c r="E67" s="90"/>
      <c r="F67" s="135"/>
      <c r="G67" s="90"/>
    </row>
    <row r="68" spans="1:10" ht="15">
      <c r="A68" s="45" t="s">
        <v>61</v>
      </c>
      <c r="B68" s="72"/>
      <c r="C68" s="90"/>
      <c r="D68" s="135"/>
      <c r="E68" s="90"/>
      <c r="F68" s="135"/>
      <c r="G68" s="90"/>
    </row>
    <row r="69" spans="1:10" ht="15">
      <c r="A69" s="71"/>
      <c r="B69" s="72"/>
      <c r="C69" s="90"/>
      <c r="D69" s="135"/>
      <c r="E69" s="90"/>
      <c r="F69" s="135"/>
      <c r="G69" s="90"/>
    </row>
    <row r="70" spans="1:10" ht="15">
      <c r="A70" s="91"/>
      <c r="B70" s="72"/>
      <c r="C70" s="92"/>
      <c r="D70" s="93"/>
      <c r="E70" s="92"/>
      <c r="F70" s="93"/>
      <c r="G70" s="92"/>
    </row>
    <row r="71" spans="1:10" ht="17.25" customHeight="1">
      <c r="A71" s="52"/>
      <c r="B71" s="52"/>
      <c r="C71" s="52"/>
      <c r="D71" s="94"/>
      <c r="E71" s="52"/>
      <c r="F71" s="94"/>
      <c r="G71" s="52"/>
    </row>
    <row r="72" spans="1:10" ht="8.25" customHeight="1">
      <c r="A72" s="52"/>
      <c r="B72" s="52"/>
      <c r="C72" s="52"/>
      <c r="D72" s="94"/>
      <c r="E72" s="52"/>
      <c r="F72" s="94"/>
      <c r="G72" s="52"/>
    </row>
    <row r="73" spans="1:10" s="13" customFormat="1" ht="15">
      <c r="A73" s="46" t="s">
        <v>11</v>
      </c>
      <c r="B73" s="17"/>
      <c r="C73" s="17"/>
      <c r="D73" s="95"/>
      <c r="E73" s="17"/>
      <c r="F73" s="95"/>
      <c r="G73" s="17"/>
    </row>
    <row r="74" spans="1:10" s="13" customFormat="1" ht="15">
      <c r="A74" s="47" t="s">
        <v>7</v>
      </c>
      <c r="B74" s="17"/>
      <c r="C74" s="17"/>
      <c r="D74" s="95"/>
      <c r="E74" s="17"/>
      <c r="F74" s="95"/>
      <c r="G74" s="17"/>
    </row>
    <row r="75" spans="1:10" s="13" customFormat="1" ht="9" customHeight="1">
      <c r="A75" s="47"/>
      <c r="B75" s="17"/>
      <c r="C75" s="17"/>
      <c r="D75" s="95"/>
      <c r="E75" s="17"/>
      <c r="F75" s="95"/>
      <c r="G75" s="17"/>
    </row>
    <row r="76" spans="1:10" s="13" customFormat="1" ht="7.5" customHeight="1">
      <c r="A76" s="47"/>
      <c r="B76" s="17"/>
      <c r="C76" s="17"/>
      <c r="D76" s="95"/>
      <c r="E76" s="17"/>
      <c r="F76" s="95"/>
      <c r="G76" s="17"/>
    </row>
    <row r="77" spans="1:10" s="13" customFormat="1" ht="15">
      <c r="A77" s="48" t="s">
        <v>12</v>
      </c>
      <c r="B77" s="282"/>
      <c r="C77" s="282"/>
      <c r="D77" s="95"/>
      <c r="E77" s="282"/>
      <c r="F77" s="95"/>
      <c r="G77" s="17"/>
    </row>
    <row r="78" spans="1:10" s="13" customFormat="1" ht="15">
      <c r="A78" s="49" t="s">
        <v>13</v>
      </c>
      <c r="B78" s="282"/>
      <c r="C78" s="282"/>
      <c r="D78" s="95"/>
      <c r="E78" s="282"/>
      <c r="F78" s="95"/>
      <c r="G78" s="17"/>
    </row>
    <row r="79" spans="1:10" s="13" customFormat="1" ht="10.5" customHeight="1">
      <c r="A79" s="50"/>
      <c r="B79" s="282"/>
      <c r="C79" s="282"/>
      <c r="D79" s="95"/>
      <c r="E79" s="282"/>
      <c r="F79" s="95"/>
      <c r="G79" s="17"/>
    </row>
    <row r="80" spans="1:10" ht="15">
      <c r="A80" s="51" t="s">
        <v>14</v>
      </c>
      <c r="B80" s="297"/>
      <c r="C80" s="297"/>
      <c r="D80" s="298"/>
      <c r="E80" s="297"/>
      <c r="F80" s="298"/>
    </row>
    <row r="81" spans="1:6" ht="15">
      <c r="A81" s="137" t="s">
        <v>15</v>
      </c>
      <c r="B81" s="297"/>
      <c r="C81" s="297"/>
      <c r="D81" s="298"/>
      <c r="E81" s="297"/>
      <c r="F81" s="298"/>
    </row>
    <row r="82" spans="1:6" ht="15">
      <c r="A82" s="299"/>
      <c r="B82" s="297"/>
      <c r="C82" s="297"/>
      <c r="D82" s="298"/>
      <c r="E82" s="297"/>
      <c r="F82" s="298"/>
    </row>
    <row r="83" spans="1:6" ht="15">
      <c r="A83" s="96"/>
    </row>
    <row r="84" spans="1:6" ht="15">
      <c r="A84" s="96"/>
    </row>
    <row r="85" spans="1:6" ht="15">
      <c r="A85" s="96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66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1"/>
  <sheetViews>
    <sheetView view="pageBreakPreview" zoomScale="77" zoomScaleNormal="100" zoomScaleSheetLayoutView="77" workbookViewId="0"/>
  </sheetViews>
  <sheetFormatPr defaultColWidth="2.5703125" defaultRowHeight="15.75"/>
  <cols>
    <col min="1" max="1" width="85.28515625" style="116" customWidth="1"/>
    <col min="2" max="2" width="13.7109375" style="112" customWidth="1"/>
    <col min="3" max="3" width="13.5703125" style="112" customWidth="1"/>
    <col min="4" max="4" width="2.28515625" style="112" customWidth="1"/>
    <col min="5" max="5" width="13.5703125" style="112" customWidth="1"/>
    <col min="6" max="6" width="8.7109375" style="110" bestFit="1" customWidth="1"/>
    <col min="7" max="29" width="11.5703125" style="100" customWidth="1"/>
    <col min="30" max="16384" width="2.5703125" style="100"/>
  </cols>
  <sheetData>
    <row r="1" spans="1:7" s="97" customFormat="1" ht="15">
      <c r="A1" s="125" t="s">
        <v>5</v>
      </c>
      <c r="B1" s="141"/>
      <c r="C1" s="141"/>
      <c r="D1" s="141"/>
      <c r="E1" s="141"/>
      <c r="F1" s="142"/>
    </row>
    <row r="2" spans="1:7" s="98" customFormat="1" ht="15">
      <c r="A2" s="126" t="s">
        <v>110</v>
      </c>
      <c r="B2" s="143"/>
      <c r="C2" s="143"/>
      <c r="D2" s="143"/>
      <c r="E2" s="143"/>
      <c r="F2" s="142"/>
    </row>
    <row r="3" spans="1:7" s="98" customFormat="1" ht="15">
      <c r="A3" s="62" t="s">
        <v>35</v>
      </c>
      <c r="B3" s="144"/>
      <c r="C3" s="144"/>
      <c r="D3" s="144"/>
      <c r="E3" s="144"/>
      <c r="F3" s="144"/>
    </row>
    <row r="4" spans="1:7" ht="60">
      <c r="B4" s="145" t="s">
        <v>36</v>
      </c>
      <c r="C4" s="269" t="s">
        <v>37</v>
      </c>
      <c r="D4" s="268"/>
      <c r="E4" s="269" t="s">
        <v>38</v>
      </c>
      <c r="F4" s="99"/>
    </row>
    <row r="5" spans="1:7" ht="14.25" customHeight="1">
      <c r="A5" s="146"/>
      <c r="B5" s="101"/>
      <c r="C5" s="271" t="s">
        <v>0</v>
      </c>
      <c r="D5" s="268"/>
      <c r="E5" s="271" t="s">
        <v>0</v>
      </c>
      <c r="F5" s="99"/>
    </row>
    <row r="6" spans="1:7" ht="20.25">
      <c r="A6" s="146"/>
      <c r="B6" s="101"/>
      <c r="C6" s="102"/>
      <c r="D6" s="101"/>
      <c r="E6" s="102"/>
      <c r="F6" s="99"/>
    </row>
    <row r="7" spans="1:7" ht="15">
      <c r="A7" s="345" t="s">
        <v>111</v>
      </c>
      <c r="B7" s="103"/>
      <c r="C7" s="109"/>
      <c r="D7" s="103"/>
      <c r="E7" s="109"/>
      <c r="F7" s="148"/>
    </row>
    <row r="8" spans="1:7" ht="15">
      <c r="A8" s="346" t="s">
        <v>112</v>
      </c>
      <c r="B8" s="140"/>
      <c r="C8" s="122">
        <v>1187535</v>
      </c>
      <c r="D8" s="103"/>
      <c r="E8" s="122">
        <v>950167</v>
      </c>
      <c r="F8" s="122"/>
      <c r="G8" s="104"/>
    </row>
    <row r="9" spans="1:7" ht="15">
      <c r="A9" s="346" t="s">
        <v>113</v>
      </c>
      <c r="B9" s="140"/>
      <c r="C9" s="122">
        <v>-1087152</v>
      </c>
      <c r="D9" s="103"/>
      <c r="E9" s="122">
        <v>-940052</v>
      </c>
      <c r="F9" s="122"/>
      <c r="G9" s="104"/>
    </row>
    <row r="10" spans="1:7" ht="15">
      <c r="A10" s="346" t="s">
        <v>114</v>
      </c>
      <c r="B10" s="140"/>
      <c r="C10" s="122">
        <v>-108355</v>
      </c>
      <c r="D10" s="103"/>
      <c r="E10" s="122">
        <v>-90114</v>
      </c>
      <c r="F10" s="122"/>
      <c r="G10" s="104"/>
    </row>
    <row r="11" spans="1:7" s="105" customFormat="1" ht="15">
      <c r="A11" s="346" t="s">
        <v>115</v>
      </c>
      <c r="B11" s="140"/>
      <c r="C11" s="122">
        <v>-58026</v>
      </c>
      <c r="D11" s="103"/>
      <c r="E11" s="122">
        <v>-53768</v>
      </c>
      <c r="F11" s="122"/>
      <c r="G11" s="104"/>
    </row>
    <row r="12" spans="1:7" s="105" customFormat="1" ht="15">
      <c r="A12" s="346" t="s">
        <v>116</v>
      </c>
      <c r="B12" s="140"/>
      <c r="C12" s="122">
        <v>8517</v>
      </c>
      <c r="D12" s="103"/>
      <c r="E12" s="122">
        <v>9855</v>
      </c>
      <c r="F12" s="122"/>
      <c r="G12" s="104"/>
    </row>
    <row r="13" spans="1:7" s="105" customFormat="1" ht="15">
      <c r="A13" s="346" t="s">
        <v>117</v>
      </c>
      <c r="B13" s="140"/>
      <c r="C13" s="122">
        <v>-6233</v>
      </c>
      <c r="D13" s="103"/>
      <c r="E13" s="122">
        <v>-6354</v>
      </c>
      <c r="F13" s="122"/>
      <c r="G13" s="104"/>
    </row>
    <row r="14" spans="1:7" s="105" customFormat="1" ht="15">
      <c r="A14" s="346" t="s">
        <v>118</v>
      </c>
      <c r="B14" s="140"/>
      <c r="C14" s="122">
        <v>39</v>
      </c>
      <c r="D14" s="103"/>
      <c r="E14" s="122">
        <v>78</v>
      </c>
      <c r="F14" s="122"/>
      <c r="G14" s="104"/>
    </row>
    <row r="15" spans="1:7" s="105" customFormat="1" ht="15">
      <c r="A15" s="346" t="s">
        <v>119</v>
      </c>
      <c r="B15" s="140"/>
      <c r="C15" s="122">
        <v>-5604</v>
      </c>
      <c r="D15" s="103"/>
      <c r="E15" s="122">
        <v>-6962</v>
      </c>
      <c r="F15" s="122"/>
      <c r="G15" s="104"/>
    </row>
    <row r="16" spans="1:7" s="105" customFormat="1" ht="15">
      <c r="A16" s="346" t="s">
        <v>120</v>
      </c>
      <c r="B16" s="140"/>
      <c r="C16" s="122">
        <v>537</v>
      </c>
      <c r="D16" s="103"/>
      <c r="E16" s="122">
        <v>-1813</v>
      </c>
      <c r="F16" s="122"/>
      <c r="G16" s="104"/>
    </row>
    <row r="17" spans="1:10" ht="15">
      <c r="A17" s="346" t="s">
        <v>121</v>
      </c>
      <c r="B17" s="140"/>
      <c r="C17" s="122">
        <v>-1699</v>
      </c>
      <c r="D17" s="103"/>
      <c r="E17" s="122">
        <v>-2114</v>
      </c>
      <c r="F17" s="122"/>
      <c r="G17" s="104"/>
      <c r="H17" s="151"/>
      <c r="I17" s="151"/>
      <c r="J17" s="151"/>
    </row>
    <row r="18" spans="1:10" s="105" customFormat="1" ht="15">
      <c r="A18" s="345" t="s">
        <v>122</v>
      </c>
      <c r="B18" s="103"/>
      <c r="C18" s="106">
        <f>SUM(C8:C17)</f>
        <v>-70441</v>
      </c>
      <c r="D18" s="103"/>
      <c r="E18" s="106">
        <f>SUM(E8:E17)</f>
        <v>-141077</v>
      </c>
      <c r="F18" s="152"/>
    </row>
    <row r="19" spans="1:10" s="105" customFormat="1" ht="15">
      <c r="A19" s="147"/>
      <c r="B19" s="103"/>
      <c r="C19" s="109"/>
      <c r="D19" s="103"/>
      <c r="E19" s="109"/>
      <c r="F19" s="148"/>
    </row>
    <row r="20" spans="1:10" s="105" customFormat="1" ht="15">
      <c r="A20" s="347" t="s">
        <v>123</v>
      </c>
      <c r="B20" s="103"/>
      <c r="C20" s="109"/>
      <c r="D20" s="103"/>
      <c r="E20" s="109"/>
      <c r="F20" s="148"/>
    </row>
    <row r="21" spans="1:10" ht="15">
      <c r="A21" s="346" t="s">
        <v>124</v>
      </c>
      <c r="B21" s="140"/>
      <c r="C21" s="122">
        <v>-15093</v>
      </c>
      <c r="D21" s="103"/>
      <c r="E21" s="122">
        <v>-24643</v>
      </c>
      <c r="F21" s="152"/>
      <c r="G21" s="104"/>
    </row>
    <row r="22" spans="1:10" ht="15">
      <c r="A22" s="348" t="s">
        <v>125</v>
      </c>
      <c r="B22" s="172"/>
      <c r="C22" s="122">
        <v>486</v>
      </c>
      <c r="D22" s="103"/>
      <c r="E22" s="122">
        <v>1676</v>
      </c>
      <c r="F22" s="152"/>
      <c r="G22" s="104"/>
    </row>
    <row r="23" spans="1:10" ht="15">
      <c r="A23" s="348" t="s">
        <v>126</v>
      </c>
      <c r="B23" s="172"/>
      <c r="C23" s="122">
        <v>0</v>
      </c>
      <c r="D23" s="103"/>
      <c r="E23" s="122">
        <v>-379</v>
      </c>
      <c r="F23" s="152"/>
      <c r="G23" s="104"/>
    </row>
    <row r="24" spans="1:10" ht="15">
      <c r="A24" s="346" t="s">
        <v>127</v>
      </c>
      <c r="B24" s="172"/>
      <c r="C24" s="122">
        <v>1073</v>
      </c>
      <c r="D24" s="103"/>
      <c r="E24" s="122">
        <v>0</v>
      </c>
      <c r="F24" s="152"/>
      <c r="G24" s="104"/>
    </row>
    <row r="25" spans="1:10" ht="15">
      <c r="A25" s="346" t="s">
        <v>128</v>
      </c>
      <c r="B25" s="140"/>
      <c r="C25" s="122">
        <v>-4079</v>
      </c>
      <c r="D25" s="103"/>
      <c r="E25" s="122">
        <v>-1832</v>
      </c>
      <c r="F25" s="152"/>
      <c r="G25" s="104"/>
    </row>
    <row r="26" spans="1:10" ht="15">
      <c r="A26" s="346" t="s">
        <v>129</v>
      </c>
      <c r="B26" s="140"/>
      <c r="C26" s="122">
        <v>-2085</v>
      </c>
      <c r="D26" s="103"/>
      <c r="E26" s="122">
        <v>-4810</v>
      </c>
      <c r="F26" s="152"/>
      <c r="G26" s="104"/>
    </row>
    <row r="27" spans="1:10" ht="15">
      <c r="A27" s="346" t="s">
        <v>130</v>
      </c>
      <c r="B27" s="140"/>
      <c r="C27" s="122">
        <v>2008</v>
      </c>
      <c r="D27" s="103"/>
      <c r="E27" s="122">
        <v>53</v>
      </c>
      <c r="F27" s="152"/>
      <c r="G27" s="104"/>
    </row>
    <row r="28" spans="1:10" ht="15">
      <c r="A28" s="346" t="s">
        <v>131</v>
      </c>
      <c r="B28" s="140"/>
      <c r="C28" s="122">
        <v>451</v>
      </c>
      <c r="D28" s="103"/>
      <c r="E28" s="122">
        <v>61</v>
      </c>
      <c r="F28" s="152"/>
      <c r="G28" s="104"/>
    </row>
    <row r="29" spans="1:10" ht="30.75" customHeight="1">
      <c r="A29" s="346" t="s">
        <v>132</v>
      </c>
      <c r="B29" s="140"/>
      <c r="C29" s="122">
        <v>454</v>
      </c>
      <c r="D29" s="103"/>
      <c r="E29" s="122"/>
      <c r="F29" s="152"/>
      <c r="G29" s="104"/>
    </row>
    <row r="30" spans="1:10" ht="15">
      <c r="A30" s="346" t="s">
        <v>133</v>
      </c>
      <c r="B30" s="153"/>
      <c r="C30" s="150">
        <v>-3100</v>
      </c>
      <c r="D30" s="153"/>
      <c r="E30" s="150">
        <v>0</v>
      </c>
      <c r="F30" s="152"/>
      <c r="G30" s="104"/>
    </row>
    <row r="31" spans="1:10" ht="15">
      <c r="A31" s="346" t="s">
        <v>134</v>
      </c>
      <c r="B31" s="153"/>
      <c r="C31" s="150">
        <v>213</v>
      </c>
      <c r="D31" s="153"/>
      <c r="E31" s="150">
        <v>1</v>
      </c>
      <c r="F31" s="152"/>
      <c r="G31" s="104"/>
    </row>
    <row r="32" spans="1:10" ht="15">
      <c r="A32" s="346" t="s">
        <v>135</v>
      </c>
      <c r="B32" s="153"/>
      <c r="C32" s="150">
        <v>-313</v>
      </c>
      <c r="D32" s="153"/>
      <c r="E32" s="150">
        <v>-4746</v>
      </c>
      <c r="F32" s="152"/>
      <c r="G32" s="104"/>
    </row>
    <row r="33" spans="1:7" ht="15">
      <c r="A33" s="348" t="s">
        <v>136</v>
      </c>
      <c r="B33" s="140"/>
      <c r="C33" s="122">
        <v>-3200</v>
      </c>
      <c r="D33" s="103"/>
      <c r="E33" s="122">
        <v>-3681</v>
      </c>
      <c r="F33" s="152"/>
      <c r="G33" s="104"/>
    </row>
    <row r="34" spans="1:7" ht="15">
      <c r="A34" s="346" t="s">
        <v>137</v>
      </c>
      <c r="B34" s="140"/>
      <c r="C34" s="122">
        <v>9088</v>
      </c>
      <c r="D34" s="103"/>
      <c r="E34" s="122">
        <v>37152</v>
      </c>
      <c r="F34" s="152"/>
      <c r="G34" s="104"/>
    </row>
    <row r="35" spans="1:7" ht="15">
      <c r="A35" s="348" t="s">
        <v>138</v>
      </c>
      <c r="B35" s="140"/>
      <c r="C35" s="122">
        <v>-1367</v>
      </c>
      <c r="D35" s="103"/>
      <c r="E35" s="122">
        <v>-1151</v>
      </c>
      <c r="F35" s="152"/>
      <c r="G35" s="104"/>
    </row>
    <row r="36" spans="1:7" ht="15">
      <c r="A36" s="346" t="s">
        <v>139</v>
      </c>
      <c r="B36" s="140"/>
      <c r="C36" s="138">
        <v>3713</v>
      </c>
      <c r="D36" s="103"/>
      <c r="E36" s="138">
        <v>1619</v>
      </c>
      <c r="F36" s="152"/>
      <c r="G36" s="104"/>
    </row>
    <row r="37" spans="1:7" ht="15">
      <c r="A37" s="346" t="s">
        <v>140</v>
      </c>
      <c r="B37" s="140"/>
      <c r="C37" s="122">
        <v>2411</v>
      </c>
      <c r="D37" s="103"/>
      <c r="E37" s="122">
        <v>1717</v>
      </c>
      <c r="F37" s="152"/>
      <c r="G37" s="104"/>
    </row>
    <row r="38" spans="1:7" ht="15" hidden="1">
      <c r="A38" s="293" t="s">
        <v>1</v>
      </c>
      <c r="B38" s="140"/>
      <c r="C38" s="122">
        <v>0</v>
      </c>
      <c r="D38" s="103"/>
      <c r="E38" s="122">
        <v>0</v>
      </c>
      <c r="F38" s="152"/>
      <c r="G38" s="104"/>
    </row>
    <row r="39" spans="1:7" ht="15">
      <c r="A39" s="310" t="s">
        <v>142</v>
      </c>
      <c r="B39" s="140"/>
      <c r="C39" s="122">
        <v>21</v>
      </c>
      <c r="D39" s="103"/>
      <c r="E39" s="122">
        <v>0</v>
      </c>
      <c r="F39" s="152"/>
      <c r="G39" s="104"/>
    </row>
    <row r="40" spans="1:7" ht="15">
      <c r="A40" s="147" t="s">
        <v>141</v>
      </c>
      <c r="B40" s="154"/>
      <c r="C40" s="106">
        <f>SUM(C21:C39)</f>
        <v>-9319</v>
      </c>
      <c r="D40" s="103"/>
      <c r="E40" s="106">
        <f>SUM(E21:E39)</f>
        <v>1037</v>
      </c>
      <c r="F40" s="155"/>
    </row>
    <row r="41" spans="1:7" ht="15">
      <c r="A41" s="149"/>
      <c r="B41" s="103"/>
      <c r="C41" s="109"/>
      <c r="D41" s="103"/>
      <c r="E41" s="109"/>
      <c r="F41" s="148"/>
    </row>
    <row r="42" spans="1:7" ht="15">
      <c r="A42" s="347" t="s">
        <v>143</v>
      </c>
      <c r="B42" s="103"/>
      <c r="C42" s="156"/>
      <c r="D42" s="103"/>
      <c r="E42" s="156"/>
      <c r="F42" s="155"/>
    </row>
    <row r="43" spans="1:7" ht="15">
      <c r="A43" s="349" t="s">
        <v>144</v>
      </c>
      <c r="B43" s="140"/>
      <c r="C43" s="122">
        <v>193</v>
      </c>
      <c r="D43" s="103"/>
      <c r="E43" s="122">
        <v>9182</v>
      </c>
      <c r="F43" s="152"/>
      <c r="G43" s="104"/>
    </row>
    <row r="44" spans="1:7" ht="15">
      <c r="A44" s="349" t="s">
        <v>145</v>
      </c>
      <c r="B44" s="140"/>
      <c r="C44" s="122">
        <v>-68626</v>
      </c>
      <c r="D44" s="103"/>
      <c r="E44" s="122">
        <v>-22679</v>
      </c>
      <c r="F44" s="152"/>
      <c r="G44" s="104"/>
    </row>
    <row r="45" spans="1:7" ht="15">
      <c r="A45" s="349" t="s">
        <v>146</v>
      </c>
      <c r="B45" s="140"/>
      <c r="C45" s="122">
        <v>14736</v>
      </c>
      <c r="D45" s="103"/>
      <c r="E45" s="122">
        <v>13761</v>
      </c>
      <c r="F45" s="152"/>
      <c r="G45" s="104"/>
    </row>
    <row r="46" spans="1:7" ht="15">
      <c r="A46" s="349" t="s">
        <v>147</v>
      </c>
      <c r="B46" s="140"/>
      <c r="C46" s="122">
        <v>-16881</v>
      </c>
      <c r="D46" s="103"/>
      <c r="E46" s="122">
        <v>-14878</v>
      </c>
      <c r="F46" s="152"/>
      <c r="G46" s="104"/>
    </row>
    <row r="47" spans="1:7" ht="15">
      <c r="A47" s="349" t="s">
        <v>148</v>
      </c>
      <c r="B47" s="140"/>
      <c r="C47" s="122">
        <v>122</v>
      </c>
      <c r="D47" s="103"/>
      <c r="E47" s="122">
        <v>208</v>
      </c>
      <c r="F47" s="152"/>
      <c r="G47" s="104"/>
    </row>
    <row r="48" spans="1:7" ht="15">
      <c r="A48" s="346" t="s">
        <v>149</v>
      </c>
      <c r="B48" s="103"/>
      <c r="C48" s="122">
        <v>-136</v>
      </c>
      <c r="D48" s="103"/>
      <c r="E48" s="122">
        <v>-294</v>
      </c>
      <c r="F48" s="152"/>
      <c r="G48" s="104"/>
    </row>
    <row r="49" spans="1:11" ht="15">
      <c r="A49" s="346" t="s">
        <v>150</v>
      </c>
      <c r="B49" s="103"/>
      <c r="C49" s="122">
        <v>169542</v>
      </c>
      <c r="D49" s="103"/>
      <c r="E49" s="122">
        <v>178341</v>
      </c>
      <c r="F49" s="152"/>
      <c r="G49" s="104"/>
    </row>
    <row r="50" spans="1:11" ht="15">
      <c r="A50" s="350" t="s">
        <v>151</v>
      </c>
      <c r="B50" s="140"/>
      <c r="C50" s="122">
        <v>-433</v>
      </c>
      <c r="D50" s="103"/>
      <c r="E50" s="122">
        <v>-317</v>
      </c>
      <c r="F50" s="152"/>
      <c r="G50" s="104"/>
    </row>
    <row r="51" spans="1:11" ht="16.5" customHeight="1">
      <c r="A51" s="346" t="s">
        <v>152</v>
      </c>
      <c r="B51" s="140"/>
      <c r="C51" s="150">
        <v>-1706</v>
      </c>
      <c r="D51" s="103"/>
      <c r="E51" s="150">
        <v>-1255</v>
      </c>
      <c r="F51" s="152"/>
      <c r="G51" s="104"/>
    </row>
    <row r="52" spans="1:11" s="105" customFormat="1" ht="15">
      <c r="A52" s="346" t="s">
        <v>153</v>
      </c>
      <c r="B52" s="140"/>
      <c r="C52" s="122">
        <v>-15957</v>
      </c>
      <c r="D52" s="103"/>
      <c r="E52" s="122">
        <v>-11363</v>
      </c>
      <c r="F52" s="152"/>
      <c r="G52" s="104"/>
    </row>
    <row r="53" spans="1:11" s="105" customFormat="1" ht="15">
      <c r="A53" s="346" t="s">
        <v>154</v>
      </c>
      <c r="B53" s="140"/>
      <c r="C53" s="122">
        <v>0</v>
      </c>
      <c r="D53" s="103"/>
      <c r="E53" s="122">
        <v>37</v>
      </c>
      <c r="F53" s="152"/>
      <c r="G53" s="104"/>
    </row>
    <row r="54" spans="1:11" ht="15">
      <c r="A54" s="346" t="s">
        <v>155</v>
      </c>
      <c r="B54" s="140"/>
      <c r="C54" s="122">
        <v>-4079</v>
      </c>
      <c r="D54" s="103"/>
      <c r="E54" s="122">
        <v>-262</v>
      </c>
      <c r="F54" s="152"/>
      <c r="G54" s="104"/>
    </row>
    <row r="55" spans="1:11" ht="15">
      <c r="A55" s="346" t="s">
        <v>156</v>
      </c>
      <c r="B55" s="140"/>
      <c r="C55" s="122">
        <v>0</v>
      </c>
      <c r="D55" s="103"/>
      <c r="E55" s="122">
        <v>805</v>
      </c>
      <c r="F55" s="152"/>
      <c r="G55" s="104"/>
    </row>
    <row r="56" spans="1:11" ht="15">
      <c r="A56" s="351" t="s">
        <v>157</v>
      </c>
      <c r="B56" s="140"/>
      <c r="C56" s="122">
        <v>-32</v>
      </c>
      <c r="D56" s="103"/>
      <c r="E56" s="122">
        <v>-17646</v>
      </c>
      <c r="F56" s="152"/>
      <c r="G56" s="104"/>
    </row>
    <row r="57" spans="1:11" ht="15">
      <c r="A57" s="351" t="s">
        <v>94</v>
      </c>
      <c r="B57" s="140"/>
      <c r="C57" s="122">
        <v>64</v>
      </c>
      <c r="D57" s="103"/>
      <c r="E57" s="122">
        <v>849</v>
      </c>
      <c r="F57" s="152"/>
      <c r="G57" s="104"/>
    </row>
    <row r="58" spans="1:11" ht="15">
      <c r="A58" s="352" t="s">
        <v>158</v>
      </c>
      <c r="B58" s="103"/>
      <c r="C58" s="106">
        <f>SUM(C43:C57)</f>
        <v>76807</v>
      </c>
      <c r="D58" s="103"/>
      <c r="E58" s="106">
        <f>SUM(E43:E57)</f>
        <v>134489</v>
      </c>
      <c r="F58" s="158"/>
      <c r="I58" s="104"/>
      <c r="K58" s="104"/>
    </row>
    <row r="59" spans="1:11" ht="7.5" customHeight="1">
      <c r="A59" s="157"/>
      <c r="B59" s="103"/>
      <c r="C59" s="129"/>
      <c r="D59" s="103"/>
      <c r="E59" s="129"/>
      <c r="F59" s="158"/>
      <c r="I59" s="104"/>
      <c r="K59" s="104"/>
    </row>
    <row r="60" spans="1:11" s="105" customFormat="1" ht="27.75" customHeight="1">
      <c r="A60" s="353" t="s">
        <v>159</v>
      </c>
      <c r="B60" s="103"/>
      <c r="C60" s="107">
        <f>C18+C40+C58</f>
        <v>-2953</v>
      </c>
      <c r="D60" s="103"/>
      <c r="E60" s="107">
        <f>E18+E40+E58</f>
        <v>-5551</v>
      </c>
      <c r="F60" s="158"/>
      <c r="G60" s="159"/>
      <c r="I60" s="104"/>
      <c r="K60" s="104"/>
    </row>
    <row r="61" spans="1:11" s="105" customFormat="1" ht="9.75" customHeight="1">
      <c r="A61" s="351"/>
      <c r="B61" s="103"/>
      <c r="C61" s="109"/>
      <c r="D61" s="103"/>
      <c r="E61" s="109"/>
      <c r="F61" s="158"/>
      <c r="I61" s="104"/>
      <c r="K61" s="104"/>
    </row>
    <row r="62" spans="1:11" ht="15">
      <c r="A62" s="354" t="s">
        <v>160</v>
      </c>
      <c r="B62" s="103"/>
      <c r="C62" s="122">
        <v>25139</v>
      </c>
      <c r="D62" s="103"/>
      <c r="E62" s="122">
        <v>27362</v>
      </c>
      <c r="F62" s="158"/>
      <c r="I62" s="104"/>
      <c r="K62" s="104"/>
    </row>
    <row r="63" spans="1:11" ht="9" customHeight="1">
      <c r="A63" s="351"/>
      <c r="B63" s="103"/>
      <c r="C63" s="160"/>
      <c r="D63" s="103"/>
      <c r="E63" s="160"/>
      <c r="F63" s="158"/>
      <c r="I63" s="104"/>
      <c r="K63" s="104"/>
    </row>
    <row r="64" spans="1:11" thickBot="1">
      <c r="A64" s="355" t="s">
        <v>161</v>
      </c>
      <c r="B64" s="103">
        <v>27</v>
      </c>
      <c r="C64" s="108">
        <f>C62+C60</f>
        <v>22186</v>
      </c>
      <c r="D64" s="103"/>
      <c r="E64" s="108">
        <f>E62+E60</f>
        <v>21811</v>
      </c>
      <c r="F64" s="158"/>
      <c r="I64" s="104"/>
      <c r="K64" s="104"/>
    </row>
    <row r="65" spans="1:6" ht="16.5" thickTop="1">
      <c r="A65" s="139"/>
      <c r="B65" s="103"/>
      <c r="C65" s="165"/>
      <c r="D65" s="103"/>
      <c r="E65" s="165"/>
    </row>
    <row r="66" spans="1:6" ht="15">
      <c r="A66" s="390" t="str">
        <f>SFP!A68</f>
        <v>The notes on pages 5 to 147 are an integral part of the present consolidated financial statement.</v>
      </c>
      <c r="B66" s="390"/>
      <c r="C66" s="390"/>
      <c r="D66" s="390"/>
      <c r="E66" s="103"/>
    </row>
    <row r="67" spans="1:6" ht="15">
      <c r="A67" s="161"/>
      <c r="B67" s="103"/>
      <c r="C67" s="140"/>
      <c r="D67" s="103"/>
      <c r="E67" s="103"/>
    </row>
    <row r="68" spans="1:6" ht="15">
      <c r="A68" s="161"/>
      <c r="B68" s="103"/>
      <c r="C68" s="140"/>
      <c r="D68" s="103"/>
      <c r="E68" s="140"/>
    </row>
    <row r="69" spans="1:6" ht="15">
      <c r="A69" s="356" t="s">
        <v>11</v>
      </c>
      <c r="B69" s="111"/>
      <c r="C69" s="111"/>
      <c r="D69" s="111"/>
      <c r="E69" s="111"/>
    </row>
    <row r="70" spans="1:6" ht="15">
      <c r="A70" s="357" t="s">
        <v>162</v>
      </c>
      <c r="B70" s="111"/>
      <c r="C70" s="111"/>
      <c r="D70" s="111"/>
      <c r="E70" s="111"/>
    </row>
    <row r="71" spans="1:6" ht="15">
      <c r="A71" s="358"/>
      <c r="B71" s="111"/>
      <c r="C71" s="111"/>
      <c r="D71" s="111"/>
      <c r="E71" s="111"/>
    </row>
    <row r="72" spans="1:6" ht="15">
      <c r="A72" s="359" t="s">
        <v>163</v>
      </c>
      <c r="B72" s="111"/>
      <c r="C72" s="111"/>
      <c r="D72" s="111"/>
      <c r="E72" s="111"/>
    </row>
    <row r="73" spans="1:6" ht="15">
      <c r="A73" s="271" t="s">
        <v>13</v>
      </c>
      <c r="B73" s="111"/>
      <c r="C73" s="111"/>
      <c r="D73" s="111"/>
      <c r="E73" s="111"/>
    </row>
    <row r="74" spans="1:6" ht="15">
      <c r="A74" s="360"/>
      <c r="B74" s="111"/>
      <c r="C74" s="111"/>
      <c r="D74" s="111"/>
      <c r="E74" s="111"/>
    </row>
    <row r="75" spans="1:6" ht="15">
      <c r="A75" s="361" t="s">
        <v>14</v>
      </c>
      <c r="B75" s="162"/>
      <c r="C75" s="162"/>
      <c r="D75" s="162"/>
      <c r="E75" s="162"/>
      <c r="F75" s="163"/>
    </row>
    <row r="76" spans="1:6" ht="15">
      <c r="A76" s="164" t="s">
        <v>15</v>
      </c>
    </row>
    <row r="77" spans="1:6" ht="15">
      <c r="A77" s="151"/>
    </row>
    <row r="78" spans="1:6" ht="15">
      <c r="A78" s="113"/>
    </row>
    <row r="79" spans="1:6" ht="15">
      <c r="A79" s="114"/>
    </row>
    <row r="80" spans="1:6" ht="15">
      <c r="A80" s="115"/>
    </row>
    <row r="81" spans="1:1" ht="15">
      <c r="A81" s="115"/>
    </row>
  </sheetData>
  <mergeCells count="1">
    <mergeCell ref="A66:D66"/>
  </mergeCells>
  <pageMargins left="0.70866141732283472" right="0.70866141732283472" top="0.35433070866141736" bottom="0.43307086614173229" header="0.27559055118110237" footer="0.31496062992125984"/>
  <pageSetup paperSize="9" scale="66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80"/>
  <sheetViews>
    <sheetView view="pageBreakPreview" zoomScale="66" zoomScaleNormal="55" zoomScaleSheetLayoutView="66" workbookViewId="0"/>
  </sheetViews>
  <sheetFormatPr defaultColWidth="9.28515625" defaultRowHeight="16.5"/>
  <cols>
    <col min="1" max="1" width="88.7109375" style="192" customWidth="1"/>
    <col min="2" max="2" width="11.5703125" style="181" customWidth="1"/>
    <col min="3" max="3" width="13.7109375" style="181" customWidth="1"/>
    <col min="4" max="4" width="1" style="181" customWidth="1"/>
    <col min="5" max="5" width="13.42578125" style="181" customWidth="1"/>
    <col min="6" max="6" width="0.7109375" style="181" customWidth="1"/>
    <col min="7" max="7" width="13.5703125" style="181" customWidth="1"/>
    <col min="8" max="8" width="1" style="181" customWidth="1"/>
    <col min="9" max="9" width="15.7109375" style="181" customWidth="1"/>
    <col min="10" max="10" width="1" style="181" customWidth="1"/>
    <col min="11" max="11" width="17.5703125" style="181" customWidth="1"/>
    <col min="12" max="12" width="0.5703125" style="181" customWidth="1"/>
    <col min="13" max="13" width="20.28515625" style="181" customWidth="1"/>
    <col min="14" max="14" width="0.7109375" style="181" customWidth="1"/>
    <col min="15" max="15" width="19.7109375" style="181" customWidth="1"/>
    <col min="16" max="16" width="1.42578125" style="181" customWidth="1"/>
    <col min="17" max="17" width="13.7109375" style="181" customWidth="1"/>
    <col min="18" max="18" width="2.42578125" style="181" customWidth="1"/>
    <col min="19" max="19" width="20.42578125" style="195" customWidth="1"/>
    <col min="20" max="20" width="1.42578125" style="181" customWidth="1"/>
    <col min="21" max="21" width="18.7109375" style="181" customWidth="1"/>
    <col min="22" max="22" width="11.7109375" style="117" bestFit="1" customWidth="1"/>
    <col min="23" max="23" width="10.7109375" style="117" customWidth="1"/>
    <col min="24" max="25" width="9.7109375" style="117" bestFit="1" customWidth="1"/>
    <col min="26" max="16384" width="9.28515625" style="117"/>
  </cols>
  <sheetData>
    <row r="1" spans="1:22" ht="18" customHeight="1">
      <c r="A1" s="182" t="s">
        <v>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93"/>
      <c r="S1" s="194"/>
      <c r="T1" s="193"/>
      <c r="U1" s="193"/>
    </row>
    <row r="2" spans="1:22" ht="18" customHeight="1">
      <c r="A2" s="393" t="s">
        <v>164</v>
      </c>
      <c r="B2" s="393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</row>
    <row r="3" spans="1:22" ht="18" customHeight="1">
      <c r="A3" s="62" t="s">
        <v>35</v>
      </c>
      <c r="B3" s="175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U3" s="197"/>
    </row>
    <row r="4" spans="1:22" ht="43.9" customHeight="1">
      <c r="A4" s="183"/>
      <c r="B4" s="198"/>
      <c r="C4" s="395" t="s">
        <v>193</v>
      </c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198"/>
      <c r="S4" s="199" t="s">
        <v>202</v>
      </c>
      <c r="T4" s="198"/>
      <c r="U4" s="199" t="s">
        <v>201</v>
      </c>
    </row>
    <row r="5" spans="1:22" s="118" customFormat="1" ht="28.5" customHeight="1">
      <c r="A5" s="396"/>
      <c r="B5" s="238" t="s">
        <v>36</v>
      </c>
      <c r="C5" s="391" t="s">
        <v>194</v>
      </c>
      <c r="D5" s="239"/>
      <c r="E5" s="391" t="s">
        <v>195</v>
      </c>
      <c r="F5" s="239"/>
      <c r="G5" s="391" t="s">
        <v>196</v>
      </c>
      <c r="H5" s="239"/>
      <c r="I5" s="391" t="s">
        <v>197</v>
      </c>
      <c r="J5" s="248"/>
      <c r="K5" s="391" t="s">
        <v>198</v>
      </c>
      <c r="L5" s="248"/>
      <c r="M5" s="391" t="s">
        <v>199</v>
      </c>
      <c r="N5" s="239"/>
      <c r="O5" s="391" t="s">
        <v>200</v>
      </c>
      <c r="P5" s="239"/>
      <c r="Q5" s="391" t="s">
        <v>201</v>
      </c>
      <c r="R5" s="240"/>
      <c r="S5" s="241"/>
      <c r="T5" s="240"/>
      <c r="U5" s="240"/>
    </row>
    <row r="6" spans="1:22" s="119" customFormat="1" ht="52.9" customHeight="1">
      <c r="A6" s="397"/>
      <c r="B6" s="242"/>
      <c r="C6" s="392"/>
      <c r="D6" s="243"/>
      <c r="E6" s="392"/>
      <c r="F6" s="243"/>
      <c r="G6" s="392"/>
      <c r="H6" s="243"/>
      <c r="I6" s="392"/>
      <c r="J6" s="249"/>
      <c r="K6" s="392"/>
      <c r="L6" s="249"/>
      <c r="M6" s="392"/>
      <c r="N6" s="243"/>
      <c r="O6" s="392"/>
      <c r="P6" s="243"/>
      <c r="Q6" s="392"/>
      <c r="R6" s="242"/>
      <c r="S6" s="244"/>
      <c r="T6" s="245"/>
      <c r="U6" s="245"/>
    </row>
    <row r="7" spans="1:22" s="120" customFormat="1">
      <c r="A7" s="184"/>
      <c r="B7" s="176"/>
      <c r="C7" s="202" t="s">
        <v>0</v>
      </c>
      <c r="D7" s="202"/>
      <c r="E7" s="202" t="s">
        <v>0</v>
      </c>
      <c r="F7" s="202"/>
      <c r="G7" s="202" t="s">
        <v>0</v>
      </c>
      <c r="H7" s="202"/>
      <c r="I7" s="202" t="s">
        <v>0</v>
      </c>
      <c r="J7" s="202"/>
      <c r="K7" s="202" t="s">
        <v>0</v>
      </c>
      <c r="L7" s="202"/>
      <c r="M7" s="202" t="s">
        <v>0</v>
      </c>
      <c r="N7" s="202"/>
      <c r="O7" s="202" t="s">
        <v>0</v>
      </c>
      <c r="P7" s="202"/>
      <c r="Q7" s="202" t="s">
        <v>0</v>
      </c>
      <c r="R7" s="203"/>
      <c r="S7" s="204" t="s">
        <v>0</v>
      </c>
      <c r="T7" s="202"/>
      <c r="U7" s="202" t="s">
        <v>0</v>
      </c>
    </row>
    <row r="8" spans="1:22" s="119" customFormat="1" ht="12" customHeight="1">
      <c r="A8" s="250"/>
      <c r="B8" s="177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179"/>
      <c r="P8" s="202"/>
      <c r="Q8" s="202"/>
      <c r="R8" s="200"/>
      <c r="S8" s="201"/>
      <c r="T8" s="200"/>
      <c r="U8" s="200"/>
    </row>
    <row r="9" spans="1:22" s="121" customFormat="1" ht="3.75" customHeight="1">
      <c r="A9" s="185"/>
      <c r="B9" s="205"/>
      <c r="C9" s="206"/>
      <c r="D9" s="207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8"/>
      <c r="S9" s="209"/>
      <c r="T9" s="205"/>
      <c r="U9" s="210"/>
    </row>
    <row r="10" spans="1:22" s="121" customFormat="1" ht="17.25" thickBot="1">
      <c r="A10" s="362" t="s">
        <v>171</v>
      </c>
      <c r="B10" s="198">
        <f>+SFP!C38</f>
        <v>27</v>
      </c>
      <c r="C10" s="277">
        <v>134798</v>
      </c>
      <c r="D10" s="273"/>
      <c r="E10" s="277">
        <v>-34142</v>
      </c>
      <c r="F10" s="273"/>
      <c r="G10" s="277">
        <v>59297</v>
      </c>
      <c r="H10" s="273"/>
      <c r="I10" s="277">
        <v>28871</v>
      </c>
      <c r="J10" s="274"/>
      <c r="K10" s="277">
        <v>2873</v>
      </c>
      <c r="L10" s="274"/>
      <c r="M10" s="277">
        <v>4078</v>
      </c>
      <c r="N10" s="273"/>
      <c r="O10" s="277">
        <v>360656</v>
      </c>
      <c r="P10" s="273"/>
      <c r="Q10" s="277">
        <v>556431</v>
      </c>
      <c r="R10" s="275"/>
      <c r="S10" s="277">
        <v>19341</v>
      </c>
      <c r="T10" s="276"/>
      <c r="U10" s="277">
        <v>575772</v>
      </c>
      <c r="V10" s="124"/>
    </row>
    <row r="11" spans="1:22" s="121" customFormat="1" ht="18" thickTop="1">
      <c r="A11" s="363" t="s">
        <v>172</v>
      </c>
      <c r="B11" s="198"/>
      <c r="C11" s="212"/>
      <c r="D11" s="211"/>
      <c r="E11" s="211"/>
      <c r="F11" s="211"/>
      <c r="G11" s="212"/>
      <c r="H11" s="211"/>
      <c r="I11" s="212"/>
      <c r="J11" s="212"/>
      <c r="K11" s="212"/>
      <c r="L11" s="212"/>
      <c r="M11" s="212"/>
      <c r="N11" s="211"/>
      <c r="O11" s="212"/>
      <c r="P11" s="211"/>
      <c r="Q11" s="212"/>
      <c r="R11" s="213"/>
      <c r="S11" s="213"/>
      <c r="T11" s="214"/>
      <c r="U11" s="218"/>
    </row>
    <row r="12" spans="1:22" s="121" customFormat="1">
      <c r="A12" s="364" t="s">
        <v>165</v>
      </c>
      <c r="B12" s="198"/>
      <c r="C12" s="216">
        <v>0</v>
      </c>
      <c r="D12" s="216"/>
      <c r="E12" s="216">
        <f>E13+E14</f>
        <v>687</v>
      </c>
      <c r="F12" s="216"/>
      <c r="G12" s="216">
        <v>0</v>
      </c>
      <c r="H12" s="216"/>
      <c r="I12" s="216">
        <v>0</v>
      </c>
      <c r="J12" s="216"/>
      <c r="K12" s="216">
        <v>0</v>
      </c>
      <c r="L12" s="216"/>
      <c r="M12" s="216">
        <v>0</v>
      </c>
      <c r="N12" s="216"/>
      <c r="O12" s="216">
        <f>O13+O14</f>
        <v>-144</v>
      </c>
      <c r="P12" s="216"/>
      <c r="Q12" s="216">
        <f>SUM(C12:P12)</f>
        <v>543</v>
      </c>
      <c r="R12" s="218"/>
      <c r="S12" s="216">
        <v>0</v>
      </c>
      <c r="T12" s="218"/>
      <c r="U12" s="219">
        <f>SUM(Q12:T12)</f>
        <v>543</v>
      </c>
    </row>
    <row r="13" spans="1:22" s="121" customFormat="1">
      <c r="A13" s="301" t="s">
        <v>166</v>
      </c>
      <c r="B13" s="302"/>
      <c r="C13" s="303">
        <v>0</v>
      </c>
      <c r="D13" s="207"/>
      <c r="E13" s="303">
        <v>-262</v>
      </c>
      <c r="F13" s="207"/>
      <c r="G13" s="303">
        <v>0</v>
      </c>
      <c r="H13" s="207"/>
      <c r="I13" s="303">
        <v>0</v>
      </c>
      <c r="J13" s="207"/>
      <c r="K13" s="303">
        <v>0</v>
      </c>
      <c r="L13" s="207"/>
      <c r="M13" s="303">
        <v>0</v>
      </c>
      <c r="N13" s="207"/>
      <c r="O13" s="303">
        <v>0</v>
      </c>
      <c r="P13" s="216"/>
      <c r="Q13" s="303">
        <f>SUM(C13:P13)</f>
        <v>-262</v>
      </c>
      <c r="R13" s="218"/>
      <c r="S13" s="304">
        <v>0</v>
      </c>
      <c r="T13" s="218"/>
      <c r="U13" s="305">
        <f>SUM(Q13:T13)</f>
        <v>-262</v>
      </c>
    </row>
    <row r="14" spans="1:22" s="121" customFormat="1">
      <c r="A14" s="301" t="s">
        <v>167</v>
      </c>
      <c r="B14" s="302"/>
      <c r="C14" s="207">
        <v>0</v>
      </c>
      <c r="D14" s="207"/>
      <c r="E14" s="207">
        <v>949</v>
      </c>
      <c r="F14" s="207"/>
      <c r="G14" s="207">
        <v>0</v>
      </c>
      <c r="H14" s="207"/>
      <c r="I14" s="207">
        <v>0</v>
      </c>
      <c r="J14" s="207"/>
      <c r="K14" s="207">
        <v>0</v>
      </c>
      <c r="L14" s="207"/>
      <c r="M14" s="207">
        <v>0</v>
      </c>
      <c r="N14" s="207"/>
      <c r="O14" s="207">
        <v>-144</v>
      </c>
      <c r="P14" s="216"/>
      <c r="Q14" s="207">
        <f>SUM(C14:P14)</f>
        <v>805</v>
      </c>
      <c r="R14" s="218"/>
      <c r="S14" s="216">
        <v>0</v>
      </c>
      <c r="T14" s="218"/>
      <c r="U14" s="306">
        <f>SUM(Q14:T14)</f>
        <v>805</v>
      </c>
    </row>
    <row r="15" spans="1:22" s="121" customFormat="1" ht="8.25" customHeight="1">
      <c r="A15" s="365"/>
      <c r="B15" s="198"/>
      <c r="C15" s="212"/>
      <c r="D15" s="211"/>
      <c r="E15" s="211"/>
      <c r="F15" s="211"/>
      <c r="G15" s="212"/>
      <c r="H15" s="211"/>
      <c r="I15" s="212"/>
      <c r="J15" s="212"/>
      <c r="K15" s="212"/>
      <c r="L15" s="212"/>
      <c r="M15" s="212"/>
      <c r="N15" s="211"/>
      <c r="O15" s="212"/>
      <c r="P15" s="211"/>
      <c r="Q15" s="212"/>
      <c r="R15" s="213"/>
      <c r="S15" s="213"/>
      <c r="T15" s="214"/>
      <c r="U15" s="219"/>
    </row>
    <row r="16" spans="1:22" s="121" customFormat="1">
      <c r="A16" s="366" t="s">
        <v>168</v>
      </c>
      <c r="B16" s="198"/>
      <c r="C16" s="266">
        <v>0</v>
      </c>
      <c r="D16" s="216"/>
      <c r="E16" s="216">
        <v>0</v>
      </c>
      <c r="F16" s="216"/>
      <c r="G16" s="266">
        <v>0</v>
      </c>
      <c r="H16" s="266"/>
      <c r="I16" s="266">
        <v>0</v>
      </c>
      <c r="J16" s="266"/>
      <c r="K16" s="266">
        <v>0</v>
      </c>
      <c r="L16" s="266"/>
      <c r="M16" s="266">
        <v>0</v>
      </c>
      <c r="N16" s="266"/>
      <c r="O16" s="266">
        <v>0</v>
      </c>
      <c r="P16" s="216"/>
      <c r="Q16" s="220">
        <f>SUM(C16:P16)</f>
        <v>0</v>
      </c>
      <c r="R16" s="218"/>
      <c r="S16" s="216">
        <v>0</v>
      </c>
      <c r="T16" s="218"/>
      <c r="U16" s="219">
        <f>SUM(Q16:T16)</f>
        <v>0</v>
      </c>
    </row>
    <row r="17" spans="1:22" s="121" customFormat="1">
      <c r="A17" s="367" t="s">
        <v>169</v>
      </c>
      <c r="B17" s="198"/>
      <c r="C17" s="221">
        <f>C18+C19</f>
        <v>0</v>
      </c>
      <c r="D17" s="220"/>
      <c r="E17" s="221">
        <f>E18+E19</f>
        <v>0</v>
      </c>
      <c r="F17" s="216"/>
      <c r="G17" s="221">
        <f>G18+G19</f>
        <v>4038</v>
      </c>
      <c r="H17" s="221">
        <f t="shared" ref="H17:N17" si="0">H18+H19</f>
        <v>0</v>
      </c>
      <c r="I17" s="221">
        <f t="shared" si="0"/>
        <v>0</v>
      </c>
      <c r="J17" s="221">
        <f t="shared" si="0"/>
        <v>0</v>
      </c>
      <c r="K17" s="221">
        <f t="shared" si="0"/>
        <v>0</v>
      </c>
      <c r="L17" s="221">
        <f t="shared" si="0"/>
        <v>0</v>
      </c>
      <c r="M17" s="221">
        <f t="shared" si="0"/>
        <v>0</v>
      </c>
      <c r="N17" s="221">
        <f t="shared" si="0"/>
        <v>0</v>
      </c>
      <c r="O17" s="221">
        <f>O18+O19+O20</f>
        <v>-17870</v>
      </c>
      <c r="P17" s="221">
        <f t="shared" ref="P17" si="1">P18+P19</f>
        <v>0</v>
      </c>
      <c r="Q17" s="222">
        <f>SUM(C17:P17)</f>
        <v>-13832</v>
      </c>
      <c r="R17" s="221">
        <f t="shared" ref="R17" si="2">R18+R19</f>
        <v>0</v>
      </c>
      <c r="S17" s="221">
        <f t="shared" ref="S17" si="3">S18+S19</f>
        <v>0</v>
      </c>
      <c r="T17" s="221">
        <f t="shared" ref="T17" si="4">T18+T19</f>
        <v>0</v>
      </c>
      <c r="U17" s="252">
        <f>SUM(Q17:T17)</f>
        <v>-13832</v>
      </c>
    </row>
    <row r="18" spans="1:22" s="121" customFormat="1">
      <c r="A18" s="368" t="s">
        <v>170</v>
      </c>
      <c r="B18" s="198"/>
      <c r="C18" s="211">
        <v>0</v>
      </c>
      <c r="D18" s="211"/>
      <c r="E18" s="211">
        <v>0</v>
      </c>
      <c r="F18" s="211"/>
      <c r="G18" s="211">
        <v>4038</v>
      </c>
      <c r="H18" s="211"/>
      <c r="I18" s="211">
        <v>0</v>
      </c>
      <c r="J18" s="211"/>
      <c r="K18" s="211">
        <v>0</v>
      </c>
      <c r="L18" s="211"/>
      <c r="M18" s="211">
        <v>0</v>
      </c>
      <c r="N18" s="211"/>
      <c r="O18" s="211">
        <v>-4038</v>
      </c>
      <c r="P18" s="211"/>
      <c r="Q18" s="216">
        <v>0</v>
      </c>
      <c r="R18" s="224"/>
      <c r="S18" s="211">
        <v>0</v>
      </c>
      <c r="T18" s="225"/>
      <c r="U18" s="211">
        <v>0</v>
      </c>
    </row>
    <row r="19" spans="1:22" s="121" customFormat="1" ht="18" customHeight="1">
      <c r="A19" s="188" t="s">
        <v>173</v>
      </c>
      <c r="B19" s="198"/>
      <c r="C19" s="211">
        <v>0</v>
      </c>
      <c r="D19" s="211"/>
      <c r="E19" s="211">
        <v>0</v>
      </c>
      <c r="F19" s="211"/>
      <c r="G19" s="211">
        <v>0</v>
      </c>
      <c r="H19" s="211"/>
      <c r="I19" s="211">
        <v>0</v>
      </c>
      <c r="J19" s="211"/>
      <c r="K19" s="211">
        <v>0</v>
      </c>
      <c r="L19" s="211"/>
      <c r="M19" s="211">
        <v>0</v>
      </c>
      <c r="N19" s="211"/>
      <c r="O19" s="211">
        <v>-8798</v>
      </c>
      <c r="P19" s="211"/>
      <c r="Q19" s="216">
        <f t="shared" ref="Q19:Q20" si="5">SUM(C19:P19)</f>
        <v>-8798</v>
      </c>
      <c r="R19" s="224"/>
      <c r="S19" s="211">
        <v>0</v>
      </c>
      <c r="T19" s="225"/>
      <c r="U19" s="211">
        <f>SUM(Q19:T19)</f>
        <v>-8798</v>
      </c>
    </row>
    <row r="20" spans="1:22" s="121" customFormat="1" ht="18" customHeight="1">
      <c r="A20" s="188" t="s">
        <v>174</v>
      </c>
      <c r="B20" s="198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>
        <v>-5034</v>
      </c>
      <c r="P20" s="273"/>
      <c r="Q20" s="216">
        <f t="shared" si="5"/>
        <v>-5034</v>
      </c>
      <c r="R20" s="224"/>
      <c r="S20" s="273"/>
      <c r="T20" s="225"/>
      <c r="U20" s="273">
        <f>SUM(Q20:T20)</f>
        <v>-5034</v>
      </c>
    </row>
    <row r="21" spans="1:22" s="121" customFormat="1" ht="6.6" customHeight="1">
      <c r="A21" s="188"/>
      <c r="B21" s="198"/>
      <c r="C21" s="212"/>
      <c r="D21" s="211"/>
      <c r="E21" s="211"/>
      <c r="F21" s="211"/>
      <c r="G21" s="212"/>
      <c r="H21" s="211"/>
      <c r="I21" s="212"/>
      <c r="J21" s="212"/>
      <c r="K21" s="212"/>
      <c r="L21" s="212"/>
      <c r="M21" s="212"/>
      <c r="N21" s="211"/>
      <c r="O21" s="212"/>
      <c r="P21" s="211"/>
      <c r="Q21" s="212"/>
      <c r="R21" s="213"/>
      <c r="S21" s="213"/>
      <c r="T21" s="214"/>
      <c r="U21" s="218"/>
    </row>
    <row r="22" spans="1:22" s="121" customFormat="1">
      <c r="A22" s="369" t="s">
        <v>175</v>
      </c>
      <c r="B22" s="198"/>
      <c r="C22" s="222">
        <v>0</v>
      </c>
      <c r="D22" s="212"/>
      <c r="E22" s="222">
        <v>0</v>
      </c>
      <c r="F22" s="212"/>
      <c r="G22" s="222">
        <v>0</v>
      </c>
      <c r="H22" s="212"/>
      <c r="I22" s="222">
        <v>0</v>
      </c>
      <c r="J22" s="212"/>
      <c r="K22" s="222">
        <v>0</v>
      </c>
      <c r="L22" s="212"/>
      <c r="M22" s="222">
        <v>0</v>
      </c>
      <c r="N22" s="212"/>
      <c r="O22" s="222">
        <f>O23+O24+O26+O27+O25</f>
        <v>-1823</v>
      </c>
      <c r="P22" s="222" t="e">
        <f>P23+P24+#REF!+P26+P27</f>
        <v>#REF!</v>
      </c>
      <c r="Q22" s="222">
        <f>Q23+Q24+Q26+Q27+Q25</f>
        <v>-1823</v>
      </c>
      <c r="R22" s="222"/>
      <c r="S22" s="222">
        <f>S23+S24+S26+S27+S25</f>
        <v>-356</v>
      </c>
      <c r="T22" s="222" t="e">
        <f>T23+T24+#REF!+T26+T27</f>
        <v>#REF!</v>
      </c>
      <c r="U22" s="222">
        <f>U23+U24+U26+U27+U25</f>
        <v>-2179</v>
      </c>
    </row>
    <row r="23" spans="1:22" s="121" customFormat="1">
      <c r="A23" s="301" t="s">
        <v>176</v>
      </c>
      <c r="B23" s="198"/>
      <c r="C23" s="278">
        <v>0</v>
      </c>
      <c r="D23" s="278"/>
      <c r="E23" s="278">
        <v>0</v>
      </c>
      <c r="F23" s="278"/>
      <c r="G23" s="278">
        <v>0</v>
      </c>
      <c r="H23" s="278"/>
      <c r="I23" s="278">
        <v>0</v>
      </c>
      <c r="J23" s="280"/>
      <c r="K23" s="278">
        <v>0</v>
      </c>
      <c r="L23" s="280"/>
      <c r="M23" s="278">
        <v>0</v>
      </c>
      <c r="N23" s="278"/>
      <c r="O23" s="278">
        <v>0</v>
      </c>
      <c r="P23" s="278"/>
      <c r="Q23" s="216">
        <f t="shared" ref="Q23:Q27" si="6">SUM(C23:P23)</f>
        <v>0</v>
      </c>
      <c r="R23" s="279"/>
      <c r="S23" s="278">
        <v>3797</v>
      </c>
      <c r="T23" s="279"/>
      <c r="U23" s="273">
        <f>SUM(Q23:T23)</f>
        <v>3797</v>
      </c>
    </row>
    <row r="24" spans="1:22" s="121" customFormat="1">
      <c r="A24" s="301" t="s">
        <v>177</v>
      </c>
      <c r="B24" s="198"/>
      <c r="C24" s="278">
        <v>0</v>
      </c>
      <c r="D24" s="278"/>
      <c r="E24" s="278">
        <v>0</v>
      </c>
      <c r="F24" s="278"/>
      <c r="G24" s="278">
        <v>0</v>
      </c>
      <c r="H24" s="278"/>
      <c r="I24" s="278">
        <v>0</v>
      </c>
      <c r="J24" s="280"/>
      <c r="K24" s="278">
        <v>0</v>
      </c>
      <c r="L24" s="280"/>
      <c r="M24" s="278">
        <v>0</v>
      </c>
      <c r="N24" s="278"/>
      <c r="O24" s="278">
        <v>0</v>
      </c>
      <c r="P24" s="278"/>
      <c r="Q24" s="216">
        <f t="shared" si="6"/>
        <v>0</v>
      </c>
      <c r="R24" s="279"/>
      <c r="S24" s="278">
        <v>-2799</v>
      </c>
      <c r="T24" s="279"/>
      <c r="U24" s="273">
        <f>SUM(Q24:T24)</f>
        <v>-2799</v>
      </c>
    </row>
    <row r="25" spans="1:22" s="121" customFormat="1">
      <c r="A25" s="301" t="s">
        <v>178</v>
      </c>
      <c r="B25" s="198"/>
      <c r="C25" s="278">
        <v>0</v>
      </c>
      <c r="D25" s="278"/>
      <c r="E25" s="278">
        <v>0</v>
      </c>
      <c r="F25" s="278"/>
      <c r="G25" s="278">
        <v>0</v>
      </c>
      <c r="H25" s="278"/>
      <c r="I25" s="278">
        <v>0</v>
      </c>
      <c r="J25" s="280"/>
      <c r="K25" s="278">
        <v>0</v>
      </c>
      <c r="L25" s="280"/>
      <c r="M25" s="278">
        <v>0</v>
      </c>
      <c r="N25" s="278"/>
      <c r="O25" s="278">
        <v>0</v>
      </c>
      <c r="P25" s="278"/>
      <c r="Q25" s="216">
        <f t="shared" si="6"/>
        <v>0</v>
      </c>
      <c r="R25" s="279"/>
      <c r="S25" s="278">
        <v>0</v>
      </c>
      <c r="T25" s="279"/>
      <c r="U25" s="273">
        <f>SUM(Q25:T25)</f>
        <v>0</v>
      </c>
      <c r="V25" s="247"/>
    </row>
    <row r="26" spans="1:22" s="121" customFormat="1">
      <c r="A26" s="301" t="s">
        <v>179</v>
      </c>
      <c r="B26" s="198"/>
      <c r="C26" s="278">
        <v>0</v>
      </c>
      <c r="D26" s="278"/>
      <c r="E26" s="278">
        <v>0</v>
      </c>
      <c r="F26" s="278"/>
      <c r="G26" s="278">
        <v>0</v>
      </c>
      <c r="H26" s="278"/>
      <c r="I26" s="278">
        <v>0</v>
      </c>
      <c r="J26" s="280"/>
      <c r="K26" s="278">
        <v>0</v>
      </c>
      <c r="L26" s="280"/>
      <c r="M26" s="278">
        <v>0</v>
      </c>
      <c r="N26" s="278"/>
      <c r="O26" s="278">
        <v>-1911</v>
      </c>
      <c r="P26" s="278"/>
      <c r="Q26" s="216">
        <f t="shared" si="6"/>
        <v>-1911</v>
      </c>
      <c r="R26" s="279"/>
      <c r="S26" s="278">
        <v>-1344</v>
      </c>
      <c r="T26" s="279"/>
      <c r="U26" s="273">
        <f>SUM(Q26:T26)</f>
        <v>-3255</v>
      </c>
    </row>
    <row r="27" spans="1:22" s="121" customFormat="1" ht="16.149999999999999" customHeight="1">
      <c r="A27" s="301" t="s">
        <v>180</v>
      </c>
      <c r="B27" s="198"/>
      <c r="C27" s="278">
        <v>0</v>
      </c>
      <c r="D27" s="278"/>
      <c r="E27" s="278">
        <v>0</v>
      </c>
      <c r="F27" s="278"/>
      <c r="G27" s="278">
        <v>0</v>
      </c>
      <c r="H27" s="278"/>
      <c r="I27" s="278">
        <v>0</v>
      </c>
      <c r="J27" s="280"/>
      <c r="K27" s="278">
        <v>0</v>
      </c>
      <c r="L27" s="280"/>
      <c r="M27" s="278">
        <v>0</v>
      </c>
      <c r="N27" s="278"/>
      <c r="O27" s="278">
        <v>88</v>
      </c>
      <c r="P27" s="278"/>
      <c r="Q27" s="216">
        <f t="shared" si="6"/>
        <v>88</v>
      </c>
      <c r="R27" s="279"/>
      <c r="S27" s="278">
        <v>-10</v>
      </c>
      <c r="T27" s="279"/>
      <c r="U27" s="273">
        <f>SUM(Q27:T27)</f>
        <v>78</v>
      </c>
    </row>
    <row r="28" spans="1:22" s="121" customFormat="1">
      <c r="A28" s="188"/>
      <c r="B28" s="198"/>
      <c r="C28" s="212"/>
      <c r="D28" s="211"/>
      <c r="E28" s="211"/>
      <c r="F28" s="211"/>
      <c r="G28" s="212"/>
      <c r="H28" s="211"/>
      <c r="I28" s="212"/>
      <c r="J28" s="212"/>
      <c r="K28" s="212"/>
      <c r="L28" s="212"/>
      <c r="M28" s="212"/>
      <c r="N28" s="211"/>
      <c r="O28" s="212"/>
      <c r="P28" s="211"/>
      <c r="Q28" s="212"/>
      <c r="R28" s="213"/>
      <c r="S28" s="213"/>
      <c r="T28" s="214"/>
      <c r="U28" s="218"/>
      <c r="V28" s="132"/>
    </row>
    <row r="29" spans="1:22" s="121" customFormat="1">
      <c r="A29" s="370" t="s">
        <v>181</v>
      </c>
      <c r="B29" s="198"/>
      <c r="C29" s="223">
        <v>0</v>
      </c>
      <c r="D29" s="211"/>
      <c r="E29" s="223">
        <v>0</v>
      </c>
      <c r="F29" s="211"/>
      <c r="G29" s="223">
        <v>0</v>
      </c>
      <c r="H29" s="211"/>
      <c r="I29" s="222">
        <f>I30+I31</f>
        <v>-37</v>
      </c>
      <c r="J29" s="212"/>
      <c r="K29" s="222">
        <f>K30+K31</f>
        <v>-647</v>
      </c>
      <c r="L29" s="220">
        <f t="shared" ref="L29:M29" si="7">L30+L31</f>
        <v>0</v>
      </c>
      <c r="M29" s="222">
        <f t="shared" si="7"/>
        <v>-655</v>
      </c>
      <c r="N29" s="211"/>
      <c r="O29" s="222">
        <f>O30+O31</f>
        <v>21873</v>
      </c>
      <c r="P29" s="211"/>
      <c r="Q29" s="222">
        <f>Q30+Q31</f>
        <v>20534</v>
      </c>
      <c r="R29" s="213"/>
      <c r="S29" s="222">
        <f>S30+S31</f>
        <v>-5133</v>
      </c>
      <c r="T29" s="214"/>
      <c r="U29" s="222">
        <f>U30+U31</f>
        <v>15401</v>
      </c>
      <c r="V29" s="124"/>
    </row>
    <row r="30" spans="1:22" s="121" customFormat="1">
      <c r="A30" s="371" t="s">
        <v>182</v>
      </c>
      <c r="B30" s="198"/>
      <c r="C30" s="285">
        <v>0</v>
      </c>
      <c r="D30" s="285"/>
      <c r="E30" s="285">
        <v>0</v>
      </c>
      <c r="F30" s="285"/>
      <c r="G30" s="285">
        <v>0</v>
      </c>
      <c r="H30" s="285"/>
      <c r="I30" s="285">
        <v>0</v>
      </c>
      <c r="J30" s="289"/>
      <c r="K30" s="285">
        <v>0</v>
      </c>
      <c r="L30" s="289"/>
      <c r="M30" s="285">
        <v>0</v>
      </c>
      <c r="N30" s="285"/>
      <c r="O30" s="285">
        <v>21873</v>
      </c>
      <c r="P30" s="285"/>
      <c r="Q30" s="216">
        <f t="shared" ref="Q30:Q32" si="8">SUM(C30:P30)</f>
        <v>21873</v>
      </c>
      <c r="R30" s="287"/>
      <c r="S30" s="285">
        <v>-4359</v>
      </c>
      <c r="T30" s="287"/>
      <c r="U30" s="288">
        <f>SUM(Q30:S30)</f>
        <v>17514</v>
      </c>
    </row>
    <row r="31" spans="1:22" s="121" customFormat="1" ht="15" customHeight="1">
      <c r="A31" s="371" t="s">
        <v>183</v>
      </c>
      <c r="B31" s="198"/>
      <c r="C31" s="285">
        <v>0</v>
      </c>
      <c r="D31" s="285"/>
      <c r="E31" s="285">
        <v>0</v>
      </c>
      <c r="F31" s="285"/>
      <c r="G31" s="285">
        <v>0</v>
      </c>
      <c r="H31" s="285"/>
      <c r="I31" s="285">
        <v>-37</v>
      </c>
      <c r="J31" s="289"/>
      <c r="K31" s="285">
        <v>-647</v>
      </c>
      <c r="L31" s="289"/>
      <c r="M31" s="285">
        <v>-655</v>
      </c>
      <c r="N31" s="285"/>
      <c r="O31" s="285">
        <v>0</v>
      </c>
      <c r="P31" s="285"/>
      <c r="Q31" s="216">
        <f t="shared" si="8"/>
        <v>-1339</v>
      </c>
      <c r="R31" s="287"/>
      <c r="S31" s="285">
        <v>-774</v>
      </c>
      <c r="T31" s="287"/>
      <c r="U31" s="288">
        <f>SUM(Q31:S31)</f>
        <v>-2113</v>
      </c>
    </row>
    <row r="32" spans="1:22" s="121" customFormat="1">
      <c r="A32" s="185"/>
      <c r="B32" s="198"/>
      <c r="C32" s="285"/>
      <c r="D32" s="285"/>
      <c r="E32" s="285"/>
      <c r="F32" s="285"/>
      <c r="G32" s="285"/>
      <c r="H32" s="285"/>
      <c r="I32" s="285"/>
      <c r="J32" s="289"/>
      <c r="K32" s="285"/>
      <c r="L32" s="289"/>
      <c r="M32" s="285"/>
      <c r="N32" s="285"/>
      <c r="O32" s="285"/>
      <c r="P32" s="285"/>
      <c r="Q32" s="216">
        <f t="shared" si="8"/>
        <v>0</v>
      </c>
      <c r="R32" s="287"/>
      <c r="S32" s="285"/>
      <c r="T32" s="287"/>
      <c r="U32" s="288"/>
      <c r="V32" s="247"/>
    </row>
    <row r="33" spans="1:22" s="121" customFormat="1" ht="17.649999999999999" customHeight="1">
      <c r="A33" s="185" t="s">
        <v>184</v>
      </c>
      <c r="B33" s="198"/>
      <c r="C33" s="285">
        <v>0</v>
      </c>
      <c r="D33" s="285"/>
      <c r="E33" s="285">
        <v>0</v>
      </c>
      <c r="F33" s="285"/>
      <c r="G33" s="285">
        <v>0</v>
      </c>
      <c r="H33" s="285"/>
      <c r="I33" s="285">
        <v>-210</v>
      </c>
      <c r="J33" s="289"/>
      <c r="K33" s="285">
        <v>46</v>
      </c>
      <c r="L33" s="289"/>
      <c r="M33" s="285">
        <v>0</v>
      </c>
      <c r="N33" s="285"/>
      <c r="O33" s="285">
        <v>164</v>
      </c>
      <c r="P33" s="285"/>
      <c r="Q33" s="289">
        <v>0</v>
      </c>
      <c r="R33" s="287"/>
      <c r="S33" s="285">
        <v>0</v>
      </c>
      <c r="T33" s="287"/>
      <c r="U33" s="288">
        <v>0</v>
      </c>
    </row>
    <row r="34" spans="1:22" s="121" customFormat="1" ht="18" customHeight="1">
      <c r="A34" s="185"/>
      <c r="B34" s="198"/>
      <c r="C34" s="212"/>
      <c r="D34" s="211"/>
      <c r="E34" s="211"/>
      <c r="F34" s="211"/>
      <c r="G34" s="212"/>
      <c r="H34" s="211"/>
      <c r="I34" s="212"/>
      <c r="J34" s="212"/>
      <c r="K34" s="212"/>
      <c r="L34" s="212"/>
      <c r="M34" s="212"/>
      <c r="N34" s="211"/>
      <c r="O34" s="212"/>
      <c r="P34" s="211"/>
      <c r="Q34" s="212"/>
      <c r="R34" s="213"/>
      <c r="S34" s="213"/>
      <c r="T34" s="214"/>
      <c r="U34" s="218"/>
      <c r="V34" s="124"/>
    </row>
    <row r="35" spans="1:22" s="121" customFormat="1" ht="17.649999999999999" customHeight="1" thickBot="1">
      <c r="A35" s="186" t="s">
        <v>185</v>
      </c>
      <c r="B35" s="198">
        <f>+SFP!C38</f>
        <v>27</v>
      </c>
      <c r="C35" s="217">
        <f>+C10+C12+C17+C22+C29+C33</f>
        <v>134798</v>
      </c>
      <c r="D35" s="217">
        <f>+D10+D12+D17+D22+D29+D33</f>
        <v>0</v>
      </c>
      <c r="E35" s="286">
        <f>+E10+E12+E17+E22+E29+E33</f>
        <v>-33455</v>
      </c>
      <c r="F35" s="217" t="e">
        <f>#REF!+F12+F17+F22+F29+F33+F16</f>
        <v>#REF!</v>
      </c>
      <c r="G35" s="217">
        <f>G12+G17+G22+G29+G33+G16+G10</f>
        <v>63335</v>
      </c>
      <c r="H35" s="217" t="e">
        <f>#REF!+H12+H17+H22+H29+H33+H16</f>
        <v>#REF!</v>
      </c>
      <c r="I35" s="217">
        <f>I12+I17+I22+I29+I33+I16+I10</f>
        <v>28624</v>
      </c>
      <c r="J35" s="217" t="e">
        <f>#REF!+J12+J17+J22+J29+J33+J16</f>
        <v>#REF!</v>
      </c>
      <c r="K35" s="217">
        <f>K12+K17+K22+K29+K33+K16+K10</f>
        <v>2272</v>
      </c>
      <c r="L35" s="217" t="e">
        <f>#REF!+L12+L17+L22+L29+L33+L16</f>
        <v>#REF!</v>
      </c>
      <c r="M35" s="217">
        <f>M12+M17+M22+M29+M33+M16+M10</f>
        <v>3423</v>
      </c>
      <c r="N35" s="217" t="e">
        <f>#REF!+N12+N17+N22+N29+N33+N16</f>
        <v>#REF!</v>
      </c>
      <c r="O35" s="217">
        <f>O12+O17+O22+O29+O33+O16+O10</f>
        <v>362856</v>
      </c>
      <c r="P35" s="217" t="e">
        <f>#REF!+P12+P17+P22+P29+P33+P16</f>
        <v>#REF!</v>
      </c>
      <c r="Q35" s="217">
        <f>Q12+Q17+Q22+Q29+Q33+Q16+Q10</f>
        <v>561853</v>
      </c>
      <c r="R35" s="217"/>
      <c r="S35" s="217">
        <f>S12+S17+S22+S29+S33+S16+S10</f>
        <v>13852</v>
      </c>
      <c r="T35" s="217" t="e">
        <f>+T10+T12+T17+T22+T29+T33</f>
        <v>#REF!</v>
      </c>
      <c r="U35" s="217">
        <f>U12+U17+U22+U29+U33+U16+U10</f>
        <v>575705</v>
      </c>
      <c r="V35" s="124"/>
    </row>
    <row r="36" spans="1:22" s="121" customFormat="1" ht="16.149999999999999" customHeight="1" thickTop="1">
      <c r="A36" s="186"/>
      <c r="B36" s="198"/>
      <c r="C36" s="212"/>
      <c r="D36" s="211"/>
      <c r="E36" s="212"/>
      <c r="F36" s="211"/>
      <c r="G36" s="212"/>
      <c r="H36" s="211"/>
      <c r="I36" s="212"/>
      <c r="J36" s="212"/>
      <c r="K36" s="212"/>
      <c r="L36" s="212"/>
      <c r="M36" s="212"/>
      <c r="N36" s="211"/>
      <c r="O36" s="212"/>
      <c r="P36" s="211"/>
      <c r="Q36" s="212"/>
      <c r="R36" s="213"/>
      <c r="S36" s="212"/>
      <c r="T36" s="214"/>
      <c r="U36" s="212"/>
      <c r="V36" s="124"/>
    </row>
    <row r="37" spans="1:22" s="121" customFormat="1" ht="17.25" thickBot="1">
      <c r="A37" s="186" t="s">
        <v>186</v>
      </c>
      <c r="B37" s="198"/>
      <c r="C37" s="217">
        <v>134798</v>
      </c>
      <c r="D37" s="211"/>
      <c r="E37" s="217">
        <v>-33656</v>
      </c>
      <c r="F37" s="211"/>
      <c r="G37" s="217">
        <v>63335</v>
      </c>
      <c r="H37" s="211"/>
      <c r="I37" s="217">
        <v>28425</v>
      </c>
      <c r="J37" s="212"/>
      <c r="K37" s="217">
        <v>2282</v>
      </c>
      <c r="L37" s="212"/>
      <c r="M37" s="217">
        <v>-2685</v>
      </c>
      <c r="N37" s="211"/>
      <c r="O37" s="217">
        <v>360770</v>
      </c>
      <c r="P37" s="211"/>
      <c r="Q37" s="217">
        <v>553269</v>
      </c>
      <c r="R37" s="213"/>
      <c r="S37" s="217">
        <v>13326</v>
      </c>
      <c r="T37" s="214"/>
      <c r="U37" s="217">
        <v>566595</v>
      </c>
    </row>
    <row r="38" spans="1:22" s="121" customFormat="1" ht="18" thickTop="1">
      <c r="A38" s="363" t="s">
        <v>187</v>
      </c>
      <c r="B38" s="198"/>
      <c r="C38" s="212"/>
      <c r="D38" s="211"/>
      <c r="E38" s="211"/>
      <c r="F38" s="211"/>
      <c r="G38" s="212"/>
      <c r="H38" s="211"/>
      <c r="I38" s="212"/>
      <c r="J38" s="212"/>
      <c r="K38" s="212"/>
      <c r="L38" s="212"/>
      <c r="M38" s="212"/>
      <c r="N38" s="211"/>
      <c r="O38" s="212"/>
      <c r="P38" s="211"/>
      <c r="Q38" s="212"/>
      <c r="R38" s="213"/>
      <c r="S38" s="213"/>
      <c r="T38" s="214"/>
      <c r="U38" s="218"/>
    </row>
    <row r="39" spans="1:22" s="121" customFormat="1" ht="19.899999999999999" customHeight="1">
      <c r="A39" s="365" t="s">
        <v>165</v>
      </c>
      <c r="B39" s="198"/>
      <c r="C39" s="216">
        <v>0</v>
      </c>
      <c r="D39" s="216"/>
      <c r="E39" s="216">
        <v>-4079</v>
      </c>
      <c r="F39" s="216"/>
      <c r="G39" s="216">
        <v>0</v>
      </c>
      <c r="H39" s="216"/>
      <c r="I39" s="216">
        <v>0</v>
      </c>
      <c r="J39" s="216"/>
      <c r="K39" s="216">
        <v>0</v>
      </c>
      <c r="L39" s="216"/>
      <c r="M39" s="216">
        <v>0</v>
      </c>
      <c r="N39" s="216"/>
      <c r="O39" s="216">
        <v>0</v>
      </c>
      <c r="P39" s="216"/>
      <c r="Q39" s="216">
        <f>SUM(C39:O39)</f>
        <v>-4079</v>
      </c>
      <c r="R39" s="218"/>
      <c r="S39" s="216">
        <v>0</v>
      </c>
      <c r="T39" s="218"/>
      <c r="U39" s="218">
        <f>+Q39+S39</f>
        <v>-4079</v>
      </c>
    </row>
    <row r="40" spans="1:22" s="121" customFormat="1" ht="8.65" customHeight="1">
      <c r="A40" s="187"/>
      <c r="B40" s="198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20"/>
      <c r="R40" s="218"/>
      <c r="S40" s="216"/>
      <c r="T40" s="218"/>
      <c r="U40" s="219"/>
    </row>
    <row r="41" spans="1:22" s="121" customFormat="1">
      <c r="A41" s="372" t="s">
        <v>169</v>
      </c>
      <c r="B41" s="198"/>
      <c r="C41" s="254">
        <v>0</v>
      </c>
      <c r="D41" s="220"/>
      <c r="E41" s="254">
        <v>0</v>
      </c>
      <c r="F41" s="216"/>
      <c r="G41" s="222">
        <f>G42+G43</f>
        <v>2866</v>
      </c>
      <c r="H41" s="216">
        <f t="shared" ref="H41:N41" si="9">H42+H43</f>
        <v>0</v>
      </c>
      <c r="I41" s="254">
        <f t="shared" si="9"/>
        <v>0</v>
      </c>
      <c r="J41" s="216">
        <f t="shared" si="9"/>
        <v>0</v>
      </c>
      <c r="K41" s="254">
        <f t="shared" si="9"/>
        <v>0</v>
      </c>
      <c r="L41" s="216">
        <f t="shared" si="9"/>
        <v>0</v>
      </c>
      <c r="M41" s="254">
        <f t="shared" si="9"/>
        <v>0</v>
      </c>
      <c r="N41" s="216">
        <f t="shared" si="9"/>
        <v>0</v>
      </c>
      <c r="O41" s="222">
        <f>O42+O43</f>
        <v>-2866</v>
      </c>
      <c r="P41" s="222">
        <f t="shared" ref="P41:Q41" si="10">P42+P43</f>
        <v>0</v>
      </c>
      <c r="Q41" s="222">
        <f t="shared" si="10"/>
        <v>0</v>
      </c>
      <c r="R41" s="222">
        <f t="shared" ref="R41" si="11">R42+R43</f>
        <v>0</v>
      </c>
      <c r="S41" s="222">
        <f t="shared" ref="S41" si="12">S42+S43</f>
        <v>0</v>
      </c>
      <c r="T41" s="222">
        <f t="shared" ref="T41" si="13">T42+T43</f>
        <v>0</v>
      </c>
      <c r="U41" s="222">
        <f t="shared" ref="U41" si="14">U42+U43</f>
        <v>0</v>
      </c>
    </row>
    <row r="42" spans="1:22" s="121" customFormat="1">
      <c r="A42" s="301" t="s">
        <v>188</v>
      </c>
      <c r="B42" s="198"/>
      <c r="C42" s="216">
        <v>0</v>
      </c>
      <c r="D42" s="216"/>
      <c r="E42" s="216">
        <v>0</v>
      </c>
      <c r="F42" s="216"/>
      <c r="G42" s="216">
        <v>2866</v>
      </c>
      <c r="H42" s="216"/>
      <c r="I42" s="216">
        <v>0</v>
      </c>
      <c r="J42" s="216"/>
      <c r="K42" s="216">
        <v>0</v>
      </c>
      <c r="L42" s="216"/>
      <c r="M42" s="216">
        <v>0</v>
      </c>
      <c r="N42" s="216"/>
      <c r="O42" s="216">
        <v>-2866</v>
      </c>
      <c r="P42" s="216"/>
      <c r="Q42" s="216">
        <f>SUM(C42:O42)</f>
        <v>0</v>
      </c>
      <c r="R42" s="219"/>
      <c r="S42" s="216">
        <v>0</v>
      </c>
      <c r="T42" s="255"/>
      <c r="U42" s="256">
        <f t="shared" ref="U42" si="15">+Q42+S42</f>
        <v>0</v>
      </c>
    </row>
    <row r="43" spans="1:22" s="121" customFormat="1" ht="15" customHeight="1">
      <c r="A43" s="301" t="s">
        <v>189</v>
      </c>
      <c r="B43" s="198"/>
      <c r="C43" s="216">
        <v>0</v>
      </c>
      <c r="D43" s="216"/>
      <c r="E43" s="216">
        <v>0</v>
      </c>
      <c r="F43" s="216"/>
      <c r="G43" s="216">
        <v>0</v>
      </c>
      <c r="H43" s="216"/>
      <c r="I43" s="216">
        <v>0</v>
      </c>
      <c r="J43" s="216"/>
      <c r="K43" s="216">
        <v>0</v>
      </c>
      <c r="L43" s="216"/>
      <c r="M43" s="216">
        <v>0</v>
      </c>
      <c r="N43" s="216"/>
      <c r="O43" s="216">
        <v>0</v>
      </c>
      <c r="P43" s="216"/>
      <c r="Q43" s="216">
        <f>SUM(C43:O43)</f>
        <v>0</v>
      </c>
      <c r="R43" s="219"/>
      <c r="S43" s="216">
        <v>0</v>
      </c>
      <c r="T43" s="219"/>
      <c r="U43" s="218">
        <f t="shared" ref="U43:U45" si="16">+Q43+S43</f>
        <v>0</v>
      </c>
    </row>
    <row r="44" spans="1:22" s="121" customFormat="1" ht="6.6" customHeight="1">
      <c r="A44" s="188"/>
      <c r="B44" s="198"/>
      <c r="C44" s="220"/>
      <c r="D44" s="216"/>
      <c r="E44" s="216"/>
      <c r="F44" s="216"/>
      <c r="G44" s="220"/>
      <c r="H44" s="216"/>
      <c r="I44" s="220"/>
      <c r="J44" s="220"/>
      <c r="K44" s="220"/>
      <c r="L44" s="220"/>
      <c r="M44" s="220"/>
      <c r="N44" s="216"/>
      <c r="O44" s="220"/>
      <c r="P44" s="216"/>
      <c r="Q44" s="220"/>
      <c r="R44" s="218"/>
      <c r="S44" s="218"/>
      <c r="T44" s="218"/>
      <c r="U44" s="218"/>
    </row>
    <row r="45" spans="1:22" s="121" customFormat="1">
      <c r="A45" s="369" t="s">
        <v>175</v>
      </c>
      <c r="B45" s="198"/>
      <c r="C45" s="254">
        <v>0</v>
      </c>
      <c r="D45" s="220"/>
      <c r="E45" s="254">
        <v>0</v>
      </c>
      <c r="F45" s="220"/>
      <c r="G45" s="254">
        <v>0</v>
      </c>
      <c r="H45" s="220"/>
      <c r="I45" s="254">
        <v>0</v>
      </c>
      <c r="J45" s="220"/>
      <c r="K45" s="254">
        <v>0</v>
      </c>
      <c r="L45" s="220"/>
      <c r="M45" s="254">
        <v>0</v>
      </c>
      <c r="N45" s="220"/>
      <c r="O45" s="222">
        <f>SUM(O46:O50)</f>
        <v>-267</v>
      </c>
      <c r="P45" s="216"/>
      <c r="Q45" s="222">
        <f>SUM(Q46:Q50)</f>
        <v>-267</v>
      </c>
      <c r="R45" s="218"/>
      <c r="S45" s="221">
        <f>SUM(S46:S50)</f>
        <v>-2382</v>
      </c>
      <c r="T45" s="218"/>
      <c r="U45" s="221">
        <f t="shared" si="16"/>
        <v>-2649</v>
      </c>
    </row>
    <row r="46" spans="1:22" s="121" customFormat="1">
      <c r="A46" s="301" t="s">
        <v>190</v>
      </c>
      <c r="B46" s="198"/>
      <c r="C46" s="216">
        <v>0</v>
      </c>
      <c r="D46" s="216"/>
      <c r="E46" s="216">
        <v>0</v>
      </c>
      <c r="F46" s="216"/>
      <c r="G46" s="216">
        <v>0</v>
      </c>
      <c r="H46" s="216"/>
      <c r="I46" s="216">
        <v>0</v>
      </c>
      <c r="J46" s="220"/>
      <c r="K46" s="216">
        <v>0</v>
      </c>
      <c r="L46" s="220"/>
      <c r="M46" s="216">
        <v>0</v>
      </c>
      <c r="N46" s="216"/>
      <c r="O46" s="216">
        <v>0</v>
      </c>
      <c r="P46" s="216"/>
      <c r="Q46" s="216">
        <f t="shared" ref="Q46:Q50" si="17">SUM(C46:O46)</f>
        <v>0</v>
      </c>
      <c r="R46" s="218"/>
      <c r="S46" s="216">
        <v>-1892</v>
      </c>
      <c r="T46" s="218"/>
      <c r="U46" s="219">
        <f t="shared" ref="U46:U50" si="18">+Q46+S46</f>
        <v>-1892</v>
      </c>
    </row>
    <row r="47" spans="1:22" s="121" customFormat="1">
      <c r="A47" s="301" t="s">
        <v>177</v>
      </c>
      <c r="B47" s="198"/>
      <c r="C47" s="216">
        <v>0</v>
      </c>
      <c r="D47" s="216"/>
      <c r="E47" s="216">
        <v>0</v>
      </c>
      <c r="F47" s="216"/>
      <c r="G47" s="216">
        <v>0</v>
      </c>
      <c r="H47" s="216"/>
      <c r="I47" s="216">
        <v>0</v>
      </c>
      <c r="J47" s="220"/>
      <c r="K47" s="216">
        <v>0</v>
      </c>
      <c r="L47" s="220"/>
      <c r="M47" s="216">
        <v>0</v>
      </c>
      <c r="N47" s="216"/>
      <c r="O47" s="216">
        <v>0</v>
      </c>
      <c r="P47" s="216"/>
      <c r="Q47" s="216">
        <f t="shared" si="17"/>
        <v>0</v>
      </c>
      <c r="R47" s="218"/>
      <c r="S47" s="216">
        <v>0</v>
      </c>
      <c r="T47" s="218"/>
      <c r="U47" s="219">
        <f t="shared" si="18"/>
        <v>0</v>
      </c>
    </row>
    <row r="48" spans="1:22" s="121" customFormat="1">
      <c r="A48" s="301" t="s">
        <v>178</v>
      </c>
      <c r="C48" s="216">
        <v>0</v>
      </c>
      <c r="D48" s="216"/>
      <c r="E48" s="216">
        <v>0</v>
      </c>
      <c r="F48" s="216"/>
      <c r="G48" s="216">
        <v>0</v>
      </c>
      <c r="H48" s="216"/>
      <c r="I48" s="216">
        <v>0</v>
      </c>
      <c r="J48" s="220"/>
      <c r="K48" s="216">
        <v>0</v>
      </c>
      <c r="L48" s="220"/>
      <c r="M48" s="216">
        <v>0</v>
      </c>
      <c r="N48" s="216"/>
      <c r="O48" s="216">
        <v>0</v>
      </c>
      <c r="P48" s="216"/>
      <c r="Q48" s="216">
        <f t="shared" si="17"/>
        <v>0</v>
      </c>
      <c r="R48" s="218"/>
      <c r="S48" s="216">
        <v>0</v>
      </c>
      <c r="T48" s="218"/>
      <c r="U48" s="219">
        <f t="shared" si="18"/>
        <v>0</v>
      </c>
    </row>
    <row r="49" spans="1:22" s="121" customFormat="1">
      <c r="A49" s="301" t="s">
        <v>179</v>
      </c>
      <c r="B49" s="198"/>
      <c r="C49" s="216">
        <v>0</v>
      </c>
      <c r="D49" s="216"/>
      <c r="E49" s="216">
        <v>0</v>
      </c>
      <c r="F49" s="216"/>
      <c r="G49" s="216">
        <v>0</v>
      </c>
      <c r="H49" s="216"/>
      <c r="I49" s="216">
        <v>0</v>
      </c>
      <c r="J49" s="220"/>
      <c r="K49" s="216">
        <v>0</v>
      </c>
      <c r="L49" s="220"/>
      <c r="M49" s="216">
        <v>0</v>
      </c>
      <c r="N49" s="216"/>
      <c r="O49" s="216">
        <v>-267</v>
      </c>
      <c r="P49" s="216"/>
      <c r="Q49" s="216">
        <f t="shared" si="17"/>
        <v>-267</v>
      </c>
      <c r="R49" s="218"/>
      <c r="S49" s="216">
        <v>-490</v>
      </c>
      <c r="T49" s="218"/>
      <c r="U49" s="219">
        <f t="shared" si="18"/>
        <v>-757</v>
      </c>
    </row>
    <row r="50" spans="1:22" s="121" customFormat="1" ht="16.149999999999999" customHeight="1">
      <c r="A50" s="301" t="s">
        <v>180</v>
      </c>
      <c r="B50" s="198"/>
      <c r="C50" s="216">
        <v>0</v>
      </c>
      <c r="D50" s="216"/>
      <c r="E50" s="216">
        <v>0</v>
      </c>
      <c r="F50" s="216"/>
      <c r="G50" s="216">
        <v>0</v>
      </c>
      <c r="H50" s="216"/>
      <c r="I50" s="216">
        <v>0</v>
      </c>
      <c r="J50" s="220"/>
      <c r="K50" s="216">
        <v>0</v>
      </c>
      <c r="L50" s="220"/>
      <c r="M50" s="216">
        <v>0</v>
      </c>
      <c r="N50" s="216"/>
      <c r="O50" s="216">
        <v>0</v>
      </c>
      <c r="P50" s="216"/>
      <c r="Q50" s="216">
        <f t="shared" si="17"/>
        <v>0</v>
      </c>
      <c r="R50" s="218"/>
      <c r="S50" s="216">
        <v>0</v>
      </c>
      <c r="T50" s="218"/>
      <c r="U50" s="219">
        <f t="shared" si="18"/>
        <v>0</v>
      </c>
    </row>
    <row r="51" spans="1:22" s="121" customFormat="1" ht="16.899999999999999" customHeight="1">
      <c r="A51" s="188"/>
      <c r="B51" s="198"/>
      <c r="C51" s="220"/>
      <c r="D51" s="216"/>
      <c r="E51" s="216"/>
      <c r="F51" s="216"/>
      <c r="G51" s="220"/>
      <c r="H51" s="216"/>
      <c r="I51" s="220"/>
      <c r="J51" s="220"/>
      <c r="K51" s="220"/>
      <c r="L51" s="220"/>
      <c r="M51" s="220"/>
      <c r="N51" s="216"/>
      <c r="O51" s="220"/>
      <c r="P51" s="216"/>
      <c r="Q51" s="220"/>
      <c r="R51" s="218"/>
      <c r="S51" s="218"/>
      <c r="T51" s="218"/>
      <c r="U51" s="218"/>
      <c r="V51" s="132"/>
    </row>
    <row r="52" spans="1:22" s="121" customFormat="1">
      <c r="A52" s="370" t="s">
        <v>181</v>
      </c>
      <c r="B52" s="198"/>
      <c r="C52" s="222">
        <v>0</v>
      </c>
      <c r="D52" s="216"/>
      <c r="E52" s="222">
        <v>0</v>
      </c>
      <c r="F52" s="216"/>
      <c r="G52" s="222">
        <v>0</v>
      </c>
      <c r="H52" s="216"/>
      <c r="I52" s="222">
        <f>I53+I54</f>
        <v>-52</v>
      </c>
      <c r="J52" s="220"/>
      <c r="K52" s="222">
        <f>K53+K54</f>
        <v>66</v>
      </c>
      <c r="L52" s="220">
        <f t="shared" ref="L52:U52" si="19">L53+L54</f>
        <v>0</v>
      </c>
      <c r="M52" s="222">
        <f t="shared" si="19"/>
        <v>1959</v>
      </c>
      <c r="N52" s="220">
        <f t="shared" si="19"/>
        <v>0</v>
      </c>
      <c r="O52" s="222">
        <f t="shared" si="19"/>
        <v>50528</v>
      </c>
      <c r="P52" s="220">
        <f t="shared" si="19"/>
        <v>0</v>
      </c>
      <c r="Q52" s="222">
        <f>Q53+Q54</f>
        <v>52501</v>
      </c>
      <c r="R52" s="220">
        <f t="shared" si="19"/>
        <v>0</v>
      </c>
      <c r="S52" s="222">
        <f t="shared" si="19"/>
        <v>2957</v>
      </c>
      <c r="T52" s="222">
        <f t="shared" si="19"/>
        <v>0</v>
      </c>
      <c r="U52" s="222">
        <f t="shared" si="19"/>
        <v>55458</v>
      </c>
      <c r="V52" s="124"/>
    </row>
    <row r="53" spans="1:22" s="121" customFormat="1">
      <c r="A53" s="371" t="s">
        <v>182</v>
      </c>
      <c r="B53" s="198"/>
      <c r="C53" s="216">
        <v>0</v>
      </c>
      <c r="D53" s="216"/>
      <c r="E53" s="216">
        <v>0</v>
      </c>
      <c r="F53" s="216"/>
      <c r="G53" s="216">
        <v>0</v>
      </c>
      <c r="H53" s="216"/>
      <c r="I53" s="216">
        <v>0</v>
      </c>
      <c r="J53" s="220"/>
      <c r="K53" s="216">
        <v>0</v>
      </c>
      <c r="L53" s="220"/>
      <c r="M53" s="216">
        <v>0</v>
      </c>
      <c r="N53" s="216"/>
      <c r="O53" s="216">
        <v>50528</v>
      </c>
      <c r="P53" s="216"/>
      <c r="Q53" s="220">
        <f>SUM(C53:O53)</f>
        <v>50528</v>
      </c>
      <c r="R53" s="218"/>
      <c r="S53" s="216">
        <v>2969</v>
      </c>
      <c r="T53" s="218"/>
      <c r="U53" s="219">
        <f>+Q53+S53</f>
        <v>53497</v>
      </c>
    </row>
    <row r="54" spans="1:22" s="121" customFormat="1" ht="20.65" customHeight="1">
      <c r="A54" s="371" t="s">
        <v>183</v>
      </c>
      <c r="B54" s="198"/>
      <c r="C54" s="216">
        <v>0</v>
      </c>
      <c r="D54" s="216"/>
      <c r="E54" s="216">
        <v>0</v>
      </c>
      <c r="F54" s="216"/>
      <c r="G54" s="216">
        <v>0</v>
      </c>
      <c r="H54" s="216"/>
      <c r="I54" s="216">
        <v>-52</v>
      </c>
      <c r="J54" s="220"/>
      <c r="K54" s="216">
        <v>66</v>
      </c>
      <c r="L54" s="220"/>
      <c r="M54" s="216">
        <v>1959</v>
      </c>
      <c r="N54" s="216"/>
      <c r="O54" s="216">
        <v>0</v>
      </c>
      <c r="P54" s="216"/>
      <c r="Q54" s="220">
        <f>SUM(C54:O54)</f>
        <v>1973</v>
      </c>
      <c r="R54" s="218"/>
      <c r="S54" s="216">
        <v>-12</v>
      </c>
      <c r="T54" s="218"/>
      <c r="U54" s="219">
        <f>+Q54+S54</f>
        <v>1961</v>
      </c>
    </row>
    <row r="55" spans="1:22" s="121" customFormat="1" ht="18" customHeight="1">
      <c r="A55" s="185"/>
      <c r="B55" s="198"/>
      <c r="C55" s="216"/>
      <c r="D55" s="216"/>
      <c r="E55" s="216"/>
      <c r="F55" s="216"/>
      <c r="G55" s="216"/>
      <c r="H55" s="216"/>
      <c r="I55" s="216"/>
      <c r="J55" s="220"/>
      <c r="K55" s="216"/>
      <c r="L55" s="220"/>
      <c r="M55" s="216"/>
      <c r="N55" s="216"/>
      <c r="O55" s="216"/>
      <c r="P55" s="216"/>
      <c r="Q55" s="220">
        <f t="shared" ref="Q55:Q57" si="20">SUM(C55:O55)</f>
        <v>0</v>
      </c>
      <c r="R55" s="218"/>
      <c r="S55" s="216"/>
      <c r="T55" s="218"/>
      <c r="U55" s="219"/>
    </row>
    <row r="56" spans="1:22" s="121" customFormat="1">
      <c r="A56" s="185" t="s">
        <v>184</v>
      </c>
      <c r="B56" s="198"/>
      <c r="C56" s="216">
        <v>0</v>
      </c>
      <c r="D56" s="216"/>
      <c r="E56" s="216">
        <v>0</v>
      </c>
      <c r="F56" s="216"/>
      <c r="G56" s="216">
        <v>0</v>
      </c>
      <c r="H56" s="216"/>
      <c r="I56" s="216">
        <v>-755</v>
      </c>
      <c r="J56" s="220"/>
      <c r="K56" s="216">
        <v>-1262</v>
      </c>
      <c r="L56" s="220"/>
      <c r="M56" s="216">
        <v>0</v>
      </c>
      <c r="N56" s="216"/>
      <c r="O56" s="216">
        <f>-I56-K56-M56</f>
        <v>2017</v>
      </c>
      <c r="P56" s="216"/>
      <c r="Q56" s="220"/>
      <c r="R56" s="218"/>
      <c r="S56" s="216">
        <v>0</v>
      </c>
      <c r="T56" s="218"/>
      <c r="U56" s="219">
        <f>+Q56+S56</f>
        <v>0</v>
      </c>
    </row>
    <row r="57" spans="1:22" s="121" customFormat="1" ht="18.600000000000001" customHeight="1">
      <c r="A57" s="186"/>
      <c r="B57" s="198"/>
      <c r="C57" s="212"/>
      <c r="D57" s="211"/>
      <c r="E57" s="211"/>
      <c r="F57" s="211"/>
      <c r="G57" s="212"/>
      <c r="H57" s="211"/>
      <c r="I57" s="212"/>
      <c r="J57" s="212"/>
      <c r="K57" s="212"/>
      <c r="L57" s="212"/>
      <c r="M57" s="212"/>
      <c r="N57" s="211"/>
      <c r="O57" s="212">
        <v>0</v>
      </c>
      <c r="P57" s="211"/>
      <c r="Q57" s="220">
        <f t="shared" si="20"/>
        <v>0</v>
      </c>
      <c r="R57" s="213"/>
      <c r="S57" s="213">
        <v>0</v>
      </c>
      <c r="T57" s="214"/>
      <c r="U57" s="219">
        <f>+Q57+S57</f>
        <v>0</v>
      </c>
    </row>
    <row r="58" spans="1:22" s="121" customFormat="1" ht="17.25" thickBot="1">
      <c r="A58" s="186" t="s">
        <v>191</v>
      </c>
      <c r="B58" s="198">
        <f>+SFP!C38</f>
        <v>27</v>
      </c>
      <c r="C58" s="217">
        <f>+C35+C39+C41+C45+C52+C56</f>
        <v>134798</v>
      </c>
      <c r="D58" s="211"/>
      <c r="E58" s="217">
        <f>+E37+E39+E41+E45+E52+E56</f>
        <v>-37735</v>
      </c>
      <c r="F58" s="211"/>
      <c r="G58" s="217">
        <f>+G37+G39+G41+G45+G52+G56</f>
        <v>66201</v>
      </c>
      <c r="H58" s="211"/>
      <c r="I58" s="217">
        <f>+I37+I39+I41+I45+I52+I56</f>
        <v>27618</v>
      </c>
      <c r="J58" s="212"/>
      <c r="K58" s="217">
        <f>+K37+K39+K41+K45+K52+K56</f>
        <v>1086</v>
      </c>
      <c r="L58" s="212"/>
      <c r="M58" s="217">
        <f>+M37+M39+M41+M45+M52+M56</f>
        <v>-726</v>
      </c>
      <c r="N58" s="211"/>
      <c r="O58" s="217">
        <f>+O37+O39+O41+O45+O52+O56+O57</f>
        <v>410182</v>
      </c>
      <c r="P58" s="217" t="e">
        <f>+P37+P39+P41+P45+P52+P56+#REF!+P57</f>
        <v>#REF!</v>
      </c>
      <c r="Q58" s="217">
        <f>+Q37+Q39+Q41+Q45+Q52+Q56+Q57</f>
        <v>601424</v>
      </c>
      <c r="R58" s="217"/>
      <c r="S58" s="217">
        <f>+S37+S39+S41+S45+S52+S56+S57</f>
        <v>13901</v>
      </c>
      <c r="T58" s="217" t="e">
        <f>+T37+T39+T41+T45+T52+T56+#REF!+T57</f>
        <v>#REF!</v>
      </c>
      <c r="U58" s="217">
        <f>+U37+U39+U41+U45+U52+U56+U57</f>
        <v>615325</v>
      </c>
    </row>
    <row r="59" spans="1:22" s="121" customFormat="1" ht="17.25" thickTop="1">
      <c r="A59" s="186"/>
      <c r="B59" s="198"/>
      <c r="C59" s="212"/>
      <c r="D59" s="211"/>
      <c r="E59" s="212"/>
      <c r="F59" s="211"/>
      <c r="G59" s="212"/>
      <c r="H59" s="211"/>
      <c r="I59" s="212"/>
      <c r="J59" s="212"/>
      <c r="K59" s="212"/>
      <c r="L59" s="212"/>
      <c r="M59" s="212"/>
      <c r="N59" s="211"/>
      <c r="O59" s="212"/>
      <c r="P59" s="211"/>
      <c r="Q59" s="212"/>
      <c r="R59" s="213"/>
      <c r="S59" s="212"/>
      <c r="T59" s="214"/>
      <c r="U59" s="212"/>
    </row>
    <row r="60" spans="1:22" s="13" customFormat="1">
      <c r="A60" s="186"/>
      <c r="B60" s="198"/>
      <c r="C60" s="212"/>
      <c r="D60" s="211"/>
      <c r="E60" s="211"/>
      <c r="F60" s="211"/>
      <c r="G60" s="212"/>
      <c r="H60" s="211"/>
      <c r="I60" s="212"/>
      <c r="J60" s="212"/>
      <c r="K60" s="212"/>
      <c r="L60" s="212"/>
      <c r="M60" s="212"/>
      <c r="N60" s="211"/>
      <c r="O60" s="212"/>
      <c r="P60" s="211"/>
      <c r="Q60" s="212"/>
      <c r="R60" s="213"/>
      <c r="S60" s="213"/>
      <c r="T60" s="214"/>
      <c r="U60" s="215"/>
    </row>
    <row r="61" spans="1:22" s="13" customFormat="1" ht="23.65" customHeight="1">
      <c r="A61" s="267" t="str">
        <f>+SCI!A61</f>
        <v>The notes on pages 5 to 147 are an integral part of the present consolidated financial statement.</v>
      </c>
      <c r="B61" s="226"/>
      <c r="C61" s="179"/>
      <c r="D61" s="179"/>
      <c r="E61" s="179"/>
      <c r="F61" s="179"/>
      <c r="G61" s="227"/>
      <c r="H61" s="228"/>
      <c r="I61" s="227"/>
      <c r="J61" s="227"/>
      <c r="K61" s="229"/>
      <c r="L61" s="227"/>
      <c r="M61" s="227"/>
      <c r="N61" s="227"/>
      <c r="O61" s="229"/>
      <c r="P61" s="227"/>
      <c r="Q61" s="229"/>
      <c r="R61" s="178"/>
      <c r="S61" s="229"/>
      <c r="T61" s="178"/>
      <c r="U61" s="229"/>
    </row>
    <row r="62" spans="1:22" ht="4.9000000000000004" customHeight="1">
      <c r="A62" s="189"/>
      <c r="B62" s="231"/>
      <c r="C62" s="227"/>
      <c r="D62" s="227"/>
      <c r="E62" s="227"/>
      <c r="F62" s="227"/>
      <c r="G62" s="227"/>
      <c r="H62" s="228"/>
      <c r="I62" s="227"/>
      <c r="J62" s="227"/>
      <c r="K62" s="227"/>
      <c r="L62" s="227"/>
      <c r="M62" s="227"/>
      <c r="N62" s="227"/>
      <c r="O62" s="227"/>
      <c r="P62" s="227"/>
      <c r="Q62" s="227"/>
      <c r="R62" s="178"/>
      <c r="S62" s="230"/>
      <c r="T62" s="178"/>
      <c r="U62" s="178"/>
    </row>
    <row r="63" spans="1:22" ht="18" customHeight="1">
      <c r="A63" s="373" t="s">
        <v>11</v>
      </c>
      <c r="B63" s="232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</row>
    <row r="64" spans="1:22" ht="17.25">
      <c r="A64" s="373"/>
      <c r="B64" s="232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</row>
    <row r="65" spans="1:2" ht="24" customHeight="1">
      <c r="A65" s="374" t="s">
        <v>192</v>
      </c>
      <c r="B65" s="232"/>
    </row>
    <row r="66" spans="1:2" ht="17.25">
      <c r="A66" s="374"/>
      <c r="B66" s="232"/>
    </row>
    <row r="67" spans="1:2" ht="14.25" customHeight="1">
      <c r="A67" s="375" t="s">
        <v>163</v>
      </c>
      <c r="B67" s="234"/>
    </row>
    <row r="68" spans="1:2" ht="19.899999999999999" customHeight="1">
      <c r="A68" s="376" t="s">
        <v>13</v>
      </c>
      <c r="B68" s="234"/>
    </row>
    <row r="69" spans="1:2">
      <c r="A69" s="377"/>
      <c r="B69" s="235"/>
    </row>
    <row r="70" spans="1:2" ht="17.25">
      <c r="A70" s="378" t="s">
        <v>14</v>
      </c>
      <c r="B70" s="236"/>
    </row>
    <row r="71" spans="1:2" ht="17.25">
      <c r="A71" s="379" t="s">
        <v>15</v>
      </c>
      <c r="B71" s="237"/>
    </row>
    <row r="72" spans="1:2">
      <c r="A72" s="300"/>
    </row>
    <row r="74" spans="1:2">
      <c r="A74" s="190"/>
    </row>
    <row r="80" spans="1:2">
      <c r="A80" s="191"/>
      <c r="B80" s="180"/>
    </row>
  </sheetData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244094488188981" right="0.31496062992125984" top="0.6692913385826772" bottom="0.59055118110236227" header="0.6692913385826772" footer="0.59055118110236227"/>
  <pageSetup paperSize="9" scale="41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IROffice</cp:lastModifiedBy>
  <cp:lastPrinted>2021-11-24T14:21:51Z</cp:lastPrinted>
  <dcterms:created xsi:type="dcterms:W3CDTF">2012-04-12T11:15:46Z</dcterms:created>
  <dcterms:modified xsi:type="dcterms:W3CDTF">2021-11-29T09:28:02Z</dcterms:modified>
</cp:coreProperties>
</file>