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1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_xlnm.Print_Area" localSheetId="3">'CFS'!$A$1:$E$64</definedName>
    <definedName name="_xlnm.Print_Area" localSheetId="4">'EQS'!$A$1:$Q$41</definedName>
    <definedName name="_xlnm.Print_Area" localSheetId="1">'IS'!$A$1:$E$51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'CFS'!$71:$65536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'CFS'!$A$1:$E$46</definedName>
    <definedName name="Z_2BD2C2C3_AF9C_11D6_9CEF_00D009775214_.wvu.Rows" localSheetId="3" hidden="1">'CFS'!$69:$65536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'CFS'!$71:$65536,'CFS'!$53:$54</definedName>
    <definedName name="Z_92AC9888_5B7E_11D6_9CEE_00D009757B57_.wvu.Cols" localSheetId="3" hidden="1">'CFS'!$F:$F</definedName>
    <definedName name="Z_9656BBF7_C4A3_41EC_B0C6_A21B380E3C2F_.wvu.Cols" localSheetId="3" hidden="1">'CFS'!$F:$F</definedName>
    <definedName name="Z_9656BBF7_C4A3_41EC_B0C6_A21B380E3C2F_.wvu.Cols" localSheetId="4" hidden="1">'EQS'!#REF!</definedName>
    <definedName name="Z_9656BBF7_C4A3_41EC_B0C6_A21B380E3C2F_.wvu.PrintArea" localSheetId="4" hidden="1">'EQS'!$A$1:$O$36</definedName>
    <definedName name="Z_9656BBF7_C4A3_41EC_B0C6_A21B380E3C2F_.wvu.Rows" localSheetId="3" hidden="1">'CFS'!$71:$65536,'CFS'!$53:$54</definedName>
  </definedNames>
  <calcPr fullCalcOnLoad="1"/>
</workbook>
</file>

<file path=xl/comments3.xml><?xml version="1.0" encoding="utf-8"?>
<comments xmlns="http://schemas.openxmlformats.org/spreadsheetml/2006/main">
  <authors>
    <author>JPetkova</author>
  </authors>
  <commentList>
    <comment ref="D12" authorId="0">
      <text>
        <r>
          <rPr>
            <b/>
            <sz val="8"/>
            <rFont val="Tahoma"/>
            <family val="0"/>
          </rPr>
          <t>JPetkova:</t>
        </r>
        <r>
          <rPr>
            <sz val="8"/>
            <rFont val="Tahoma"/>
            <family val="0"/>
          </rPr>
          <t xml:space="preserve">
минус 1 ед.за равнение с нотката</t>
        </r>
      </text>
    </comment>
  </commentList>
</comments>
</file>

<file path=xl/sharedStrings.xml><?xml version="1.0" encoding="utf-8"?>
<sst xmlns="http://schemas.openxmlformats.org/spreadsheetml/2006/main" count="221" uniqueCount="181">
  <si>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</si>
  <si>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</si>
  <si>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</si>
  <si>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</si>
  <si>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</si>
  <si>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</si>
  <si>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</si>
  <si>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</si>
  <si>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</si>
  <si>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</si>
  <si>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</si>
  <si>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</si>
  <si>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</si>
  <si>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</si>
  <si>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</si>
  <si>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</si>
  <si>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</si>
  <si>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</si>
  <si>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</si>
  <si>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</si>
  <si>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</si>
  <si>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</si>
  <si>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</si>
  <si>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</si>
  <si>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</si>
  <si>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Други постъпления/(плащания), нетно</t>
  </si>
  <si>
    <t>Инвестиции на разположение и за продажба</t>
  </si>
  <si>
    <t>Основен акционерен капитал</t>
  </si>
  <si>
    <t>Платени данъци (без данъци върху печалбата)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</si>
  <si>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</si>
  <si>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</si>
  <si>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</si>
  <si>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</si>
  <si>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</si>
  <si>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</si>
  <si>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</si>
  <si>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</si>
  <si>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</si>
  <si>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</si>
  <si>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</si>
  <si>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</si>
  <si>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</si>
  <si>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</si>
  <si>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</si>
  <si>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</si>
  <si>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</si>
  <si>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</si>
  <si>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</si>
  <si>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</si>
  <si>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</si>
  <si>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Изплатени дивиденти</t>
  </si>
  <si>
    <t>гр. София</t>
  </si>
  <si>
    <t>ул. Илиенско шосе 16</t>
  </si>
  <si>
    <t>Адриана Балева</t>
  </si>
  <si>
    <t>Галина Ангелова</t>
  </si>
  <si>
    <t>Венелин Гачев</t>
  </si>
  <si>
    <t>Райфайзенбанк (България)  ЕАД</t>
  </si>
  <si>
    <t>Банка ДСК ЕАД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</si>
  <si>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</si>
  <si>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</si>
  <si>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</si>
  <si>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</si>
  <si>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</si>
  <si>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</si>
  <si>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</si>
  <si>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>Андрей Брешков</t>
  </si>
  <si>
    <t xml:space="preserve">Разпределение на печалбата за:               </t>
  </si>
  <si>
    <t xml:space="preserve">Приходи </t>
  </si>
  <si>
    <t xml:space="preserve">Изпълнителен директор: </t>
  </si>
  <si>
    <t>д.и.н.Огнян Донев</t>
  </si>
  <si>
    <t>Други вземания и предплатени разходи</t>
  </si>
  <si>
    <t>Дългосрочни банкови заеми</t>
  </si>
  <si>
    <t>Краткосрочни банкови заеми</t>
  </si>
  <si>
    <t xml:space="preserve">                                      д.и.н. Огнян Донев</t>
  </si>
  <si>
    <t>Парични средства и парични еквиваленти на 1 януари</t>
  </si>
  <si>
    <t>Венцислав Стоев</t>
  </si>
  <si>
    <t>Плащания на доставчици</t>
  </si>
  <si>
    <t>Краткосрочна част на дългосрочни банкови заеми</t>
  </si>
  <si>
    <t>Резерви</t>
  </si>
  <si>
    <t>Ситибанк Н.А.</t>
  </si>
  <si>
    <t xml:space="preserve"> </t>
  </si>
  <si>
    <t>Плащания по финансов лизинг</t>
  </si>
  <si>
    <t>Преоценъчен резерв - имоти, машини и оборудване</t>
  </si>
  <si>
    <t>Юробанк и Еф Джи България АД</t>
  </si>
  <si>
    <t>Уникредит  АД</t>
  </si>
  <si>
    <t>Финансови приходи</t>
  </si>
  <si>
    <t>Финансови разходи</t>
  </si>
  <si>
    <t>Други доходи/(загуби) от дейността, нетно</t>
  </si>
  <si>
    <t>Гл. счетоводител (съставител):</t>
  </si>
  <si>
    <t>Изплащане на дългосрочни банкови заеми</t>
  </si>
  <si>
    <t>Курсови разлики, нетно</t>
  </si>
  <si>
    <t xml:space="preserve">Финансов директор: </t>
  </si>
  <si>
    <t>Борис Борисов</t>
  </si>
  <si>
    <t>Покупки на инвестиции на разположение и за продажба</t>
  </si>
  <si>
    <t>Постъпления от продажба на инвестиции на разположение и за продажба</t>
  </si>
  <si>
    <t>Финансов директор: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</si>
  <si>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</si>
  <si>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</si>
  <si>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</si>
  <si>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Разход за данък върху печалбата</t>
  </si>
  <si>
    <t>Постъпления от продажба на акции/дялове в дъщерни дружества</t>
  </si>
  <si>
    <t>Предоставени заеми на свързани предприятия</t>
  </si>
  <si>
    <t xml:space="preserve"> * резерви</t>
  </si>
  <si>
    <t>Нетна промяна в справедливата стойност на финансови активи на разположение и за продажба</t>
  </si>
  <si>
    <t>ОБЩО ВСЕОБХВАТЕН ДОХОД ЗА ГОДИНАТА</t>
  </si>
  <si>
    <t xml:space="preserve">Покупки на акции/дялове в дъщерни дружества </t>
  </si>
  <si>
    <t>Резерв по финансови активи на разположение и за продажба</t>
  </si>
  <si>
    <t>Възстановени заеми, предоставени на свързани предприятия</t>
  </si>
  <si>
    <t>Възстановени заеми, предоставени на други предприятия</t>
  </si>
  <si>
    <t>Неразпределена печалба</t>
  </si>
  <si>
    <t>Допълнителни резерви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</si>
  <si>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</si>
  <si>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</si>
  <si>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</si>
  <si>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</si>
  <si>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 xml:space="preserve"> * дивиденти</t>
  </si>
  <si>
    <t>Александър Чаушев</t>
  </si>
  <si>
    <t>Предоставени заеми на други предприятия</t>
  </si>
  <si>
    <t>Адвокати:</t>
  </si>
  <si>
    <t>Петър Калпакчиев</t>
  </si>
  <si>
    <t xml:space="preserve">Дългосрочни вземания от свързани предприятия </t>
  </si>
  <si>
    <t>Други дългосрочни вземания</t>
  </si>
  <si>
    <t>Постъпления от краткосрочни банкови заеми (овърдрафт), нетно</t>
  </si>
  <si>
    <t xml:space="preserve">Изплащане на краткосрочни  банкови заеми (овърдрафт), нетно </t>
  </si>
  <si>
    <t>Друг всеобхватен доход за годината, нетно от данъци</t>
  </si>
  <si>
    <t xml:space="preserve">    * нетна печалба за годината</t>
  </si>
  <si>
    <t xml:space="preserve">    * други компоненти на всеобхватния доход, нетно от данъци</t>
  </si>
  <si>
    <t>Общ всеобхватен доход за годината, в т.ч.:</t>
  </si>
  <si>
    <t>Други компоненти на всеобхватния доход:</t>
  </si>
  <si>
    <t>Компоненти, които могат да бъдат рекласифицирани в печалбата или загубата:</t>
  </si>
  <si>
    <t>Правителствени финансирания</t>
  </si>
  <si>
    <t>Дългосрочни задължения към персонала</t>
  </si>
  <si>
    <t xml:space="preserve">Инг Банк Н.В. </t>
  </si>
  <si>
    <t>Сосиате Женерал Експресбанк АД</t>
  </si>
  <si>
    <t>Сибанк ЕАД</t>
  </si>
  <si>
    <t>Огнян Палавеев</t>
  </si>
  <si>
    <t xml:space="preserve">Покупки на акции в асоциирани дружества </t>
  </si>
  <si>
    <t xml:space="preserve">Финансов директор:                                                                </t>
  </si>
  <si>
    <t>Гл.счетоводител (съставител):</t>
  </si>
  <si>
    <t>Финансови приходи/(разходи), нетно</t>
  </si>
  <si>
    <t>Нетни парични потоци от оперативна дейност</t>
  </si>
  <si>
    <t xml:space="preserve">                                                                              Йорданка Петкова</t>
  </si>
  <si>
    <t>Други разходи за дейността</t>
  </si>
  <si>
    <t xml:space="preserve">Нетна печалба за годината </t>
  </si>
  <si>
    <t>ИНДИВИДУАЛЕН ОТЧЕТ ЗА ВСЕОБХВАТНИЯ ДОХОД</t>
  </si>
  <si>
    <t>ИНДИВИДУАЛЕН ОТЧЕТ ЗА ФИНАНСОВОТО СЪСТОЯНИЕ</t>
  </si>
  <si>
    <t xml:space="preserve">ИНДИВИДУАЛЕН ОТЧЕТ ЗА ПАРИЧНИТЕ ПОТОЦИ </t>
  </si>
  <si>
    <t>ИНДИВИДУАЛЕН ОТЧЕТ ЗА ПРОМЕНИТЕ В СОБСТВЕНИЯ КАПИТАЛ</t>
  </si>
  <si>
    <t>15,16</t>
  </si>
  <si>
    <t>Нетни парични потоци използвани във финансова дейност</t>
  </si>
  <si>
    <t>31 декември                   2016
      BGN'000</t>
  </si>
  <si>
    <t>Промени в собствения капитал за 2016 година</t>
  </si>
  <si>
    <t xml:space="preserve">Салдо към 31 декември 2016 година </t>
  </si>
  <si>
    <t>2016   BGN'000</t>
  </si>
  <si>
    <t>Инвестиции в асоциирани дружества</t>
  </si>
  <si>
    <t>Нетни парични потоци от/(използвани в) инвестиционна дейност</t>
  </si>
  <si>
    <t>Нетно увеличение на паричните средства и паричните еквиваленти</t>
  </si>
  <si>
    <t>(Платени)/възстановени данъци върху печалбата, нетно</t>
  </si>
  <si>
    <t xml:space="preserve">Получени лихви по предоставени заеми </t>
  </si>
  <si>
    <t>Бойко Ботев</t>
  </si>
  <si>
    <t>Гергана Тодорова</t>
  </si>
  <si>
    <t>Началник отдел Правен:</t>
  </si>
  <si>
    <t>Предоставени заеми на трети лица</t>
  </si>
  <si>
    <t>Нетна печалба на акция                                                                          BGN</t>
  </si>
  <si>
    <t>2017   BGN'000</t>
  </si>
  <si>
    <t xml:space="preserve">Салдо към 1 януари 2016 година </t>
  </si>
  <si>
    <t>Промени в собствения капитал за 2017 година</t>
  </si>
  <si>
    <t>24 (а)</t>
  </si>
  <si>
    <t>24 (b)</t>
  </si>
  <si>
    <t>за периода, завършващ на 30 юни 2017 година</t>
  </si>
  <si>
    <t>Постъпления от продажби на нематериални активи</t>
  </si>
  <si>
    <t>към 30 юни 2017 година</t>
  </si>
  <si>
    <t>30 юни                    2017
      BGN'000</t>
  </si>
  <si>
    <t xml:space="preserve">Салдо към 30 юни 2017 година </t>
  </si>
  <si>
    <t>Парични средства и парични еквиваленти на 30 юни</t>
  </si>
  <si>
    <t>8,9</t>
  </si>
  <si>
    <t>Продадени обратно изкупени собствени акции</t>
  </si>
  <si>
    <t>Постъпления от продажба на акции/дялове в асоциирани дружества</t>
  </si>
  <si>
    <t>Постъпления от продажба на обратно изкупени акции</t>
  </si>
  <si>
    <t>Приложенията на страници от 5 до 88 са неразделна част от финансовия отчет.</t>
  </si>
  <si>
    <t>Бейкър Тили Клиту и Партньори ООД</t>
  </si>
</sst>
</file>

<file path=xl/styles.xml><?xml version="1.0" encoding="utf-8"?>
<styleSheet xmlns="http://schemas.openxmlformats.org/spreadsheetml/2006/main">
  <numFmts count="6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0.0000"/>
    <numFmt numFmtId="212" formatCode="[$-402]dd\ mmmm\ yyyy"/>
    <numFmt numFmtId="213" formatCode="0.00000"/>
    <numFmt numFmtId="214" formatCode="[$-402]dddd\,\ dd\ mmmm\ yyyy\ &quot;г.&quot;"/>
    <numFmt numFmtId="215" formatCode="0.0%"/>
    <numFmt numFmtId="216" formatCode="_(* #,##0.000_);_(* \(#,##0.000\);_(* &quot;-&quot;??_);_(@_)"/>
    <numFmt numFmtId="217" formatCode="_(* #,##0.0000_);_(* \(#,##0.000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85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9"/>
      <name val="Times New Roman"/>
      <family val="1"/>
    </font>
    <font>
      <sz val="11"/>
      <color indexed="10"/>
      <name val="Times New Roman Cyr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29" borderId="1" applyNumberFormat="0" applyAlignment="0" applyProtection="0"/>
    <xf numFmtId="0" fontId="78" fillId="0" borderId="6" applyNumberFormat="0" applyFill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0" fillId="26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9" fillId="0" borderId="10" xfId="59" applyFont="1" applyFill="1" applyBorder="1" applyAlignment="1">
      <alignment horizontal="left"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0" xfId="60" applyFont="1" applyFill="1">
      <alignment/>
      <protection/>
    </xf>
    <xf numFmtId="177" fontId="8" fillId="0" borderId="0" xfId="60" applyNumberFormat="1" applyFont="1" applyFill="1" applyBorder="1" applyAlignment="1">
      <alignment horizontal="right"/>
      <protection/>
    </xf>
    <xf numFmtId="0" fontId="9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177" fontId="8" fillId="0" borderId="0" xfId="60" applyNumberFormat="1" applyFont="1" applyFill="1" applyAlignment="1">
      <alignment horizontal="right"/>
      <protection/>
    </xf>
    <xf numFmtId="0" fontId="10" fillId="0" borderId="0" xfId="61" applyNumberFormat="1" applyFont="1" applyFill="1" applyBorder="1" applyAlignment="1" applyProtection="1">
      <alignment vertical="top"/>
      <protection/>
    </xf>
    <xf numFmtId="0" fontId="10" fillId="0" borderId="0" xfId="61" applyNumberFormat="1" applyFont="1" applyFill="1" applyBorder="1" applyAlignment="1" applyProtection="1" quotePrefix="1">
      <alignment horizontal="right" vertical="top"/>
      <protection/>
    </xf>
    <xf numFmtId="0" fontId="8" fillId="0" borderId="0" xfId="61" applyNumberFormat="1" applyFont="1" applyFill="1" applyBorder="1" applyAlignment="1" applyProtection="1">
      <alignment vertical="top"/>
      <protection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60" applyFont="1" applyFill="1">
      <alignment/>
      <protection/>
    </xf>
    <xf numFmtId="15" fontId="14" fillId="0" borderId="0" xfId="59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/>
    </xf>
    <xf numFmtId="0" fontId="9" fillId="0" borderId="0" xfId="59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8" fillId="0" borderId="0" xfId="60" applyFont="1" applyFill="1">
      <alignment/>
      <protection/>
    </xf>
    <xf numFmtId="0" fontId="9" fillId="0" borderId="0" xfId="60" applyFont="1" applyFill="1">
      <alignment/>
      <protection/>
    </xf>
    <xf numFmtId="0" fontId="8" fillId="0" borderId="0" xfId="61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7" fillId="0" borderId="0" xfId="61" applyNumberFormat="1" applyFont="1" applyFill="1" applyBorder="1" applyAlignment="1" applyProtection="1">
      <alignment vertical="top"/>
      <protection locked="0"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Alignment="1">
      <alignment horizontal="left" vertical="center"/>
      <protection/>
    </xf>
    <xf numFmtId="0" fontId="20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59" applyFont="1" applyAlignment="1">
      <alignment vertical="center"/>
      <protection/>
    </xf>
    <xf numFmtId="0" fontId="16" fillId="0" borderId="0" xfId="0" applyFont="1" applyFill="1" applyAlignment="1">
      <alignment/>
    </xf>
    <xf numFmtId="0" fontId="21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18" fillId="0" borderId="0" xfId="59" applyFont="1" applyFill="1" applyBorder="1" applyAlignment="1">
      <alignment vertical="center"/>
      <protection/>
    </xf>
    <xf numFmtId="0" fontId="8" fillId="0" borderId="0" xfId="61" applyFont="1" applyFill="1" applyAlignment="1">
      <alignment horizontal="left"/>
      <protection/>
    </xf>
    <xf numFmtId="0" fontId="22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vertical="top"/>
      <protection/>
    </xf>
    <xf numFmtId="0" fontId="23" fillId="0" borderId="0" xfId="0" applyFont="1" applyFill="1" applyBorder="1" applyAlignment="1">
      <alignment horizontal="center" wrapText="1"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177" fontId="11" fillId="0" borderId="0" xfId="66" applyNumberFormat="1" applyFont="1" applyFill="1" applyBorder="1" applyAlignment="1">
      <alignment horizontal="right" vertical="center" wrapText="1"/>
      <protection/>
    </xf>
    <xf numFmtId="0" fontId="28" fillId="0" borderId="0" xfId="60" applyFont="1" applyFill="1" applyBorder="1" applyAlignment="1">
      <alignment vertical="top" wrapText="1"/>
      <protection/>
    </xf>
    <xf numFmtId="0" fontId="0" fillId="0" borderId="0" xfId="66" applyFill="1" applyBorder="1" applyAlignment="1">
      <alignment horizontal="left" vertical="center"/>
      <protection/>
    </xf>
    <xf numFmtId="0" fontId="27" fillId="0" borderId="0" xfId="65" applyFont="1" applyFill="1" applyBorder="1" applyAlignment="1" quotePrefix="1">
      <alignment horizontal="left" vertical="center"/>
      <protection/>
    </xf>
    <xf numFmtId="0" fontId="29" fillId="0" borderId="0" xfId="60" applyFont="1" applyFill="1" applyBorder="1" applyAlignment="1">
      <alignment horizontal="center"/>
      <protection/>
    </xf>
    <xf numFmtId="177" fontId="8" fillId="0" borderId="0" xfId="60" applyNumberFormat="1" applyFont="1" applyFill="1" applyBorder="1" applyAlignment="1">
      <alignment horizontal="right"/>
      <protection/>
    </xf>
    <xf numFmtId="0" fontId="30" fillId="0" borderId="0" xfId="60" applyFont="1" applyFill="1" applyBorder="1" applyAlignment="1">
      <alignment vertical="top" wrapText="1"/>
      <protection/>
    </xf>
    <xf numFmtId="0" fontId="29" fillId="0" borderId="0" xfId="60" applyFont="1" applyFill="1" applyBorder="1" applyAlignment="1">
      <alignment horizontal="center"/>
      <protection/>
    </xf>
    <xf numFmtId="0" fontId="28" fillId="0" borderId="0" xfId="60" applyFont="1" applyFill="1" applyBorder="1" applyAlignment="1">
      <alignment vertical="top"/>
      <protection/>
    </xf>
    <xf numFmtId="0" fontId="30" fillId="0" borderId="0" xfId="60" applyFont="1" applyFill="1" applyBorder="1" applyAlignment="1">
      <alignment vertical="top"/>
      <protection/>
    </xf>
    <xf numFmtId="0" fontId="5" fillId="0" borderId="0" xfId="60" applyFont="1" applyFill="1" applyBorder="1">
      <alignment/>
      <protection/>
    </xf>
    <xf numFmtId="0" fontId="16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29" fillId="0" borderId="0" xfId="60" applyFont="1" applyFill="1" applyAlignment="1">
      <alignment horizontal="center"/>
      <protection/>
    </xf>
    <xf numFmtId="0" fontId="31" fillId="0" borderId="0" xfId="59" applyFont="1" applyFill="1" applyBorder="1" applyAlignment="1">
      <alignment horizontal="right" vertical="center"/>
      <protection/>
    </xf>
    <xf numFmtId="0" fontId="8" fillId="0" borderId="0" xfId="59" applyFont="1" applyFill="1" applyAlignment="1">
      <alignment horizontal="left" vertical="center" wrapText="1"/>
      <protection/>
    </xf>
    <xf numFmtId="0" fontId="8" fillId="0" borderId="0" xfId="61" applyNumberFormat="1" applyFont="1" applyFill="1" applyBorder="1" applyAlignment="1" applyProtection="1">
      <alignment vertical="center" wrapText="1"/>
      <protection/>
    </xf>
    <xf numFmtId="201" fontId="8" fillId="0" borderId="10" xfId="42" applyNumberFormat="1" applyFont="1" applyFill="1" applyBorder="1" applyAlignment="1" applyProtection="1">
      <alignment horizontal="right" vertical="center"/>
      <protection/>
    </xf>
    <xf numFmtId="201" fontId="8" fillId="0" borderId="0" xfId="42" applyNumberFormat="1" applyFont="1" applyFill="1" applyBorder="1" applyAlignment="1" applyProtection="1">
      <alignment horizontal="right" vertical="center"/>
      <protection/>
    </xf>
    <xf numFmtId="0" fontId="5" fillId="0" borderId="0" xfId="6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" fontId="21" fillId="0" borderId="0" xfId="66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5" fontId="35" fillId="0" borderId="0" xfId="59" applyNumberFormat="1" applyFont="1" applyFill="1" applyBorder="1" applyAlignment="1">
      <alignment horizontal="center" vertical="center" wrapText="1"/>
      <protection/>
    </xf>
    <xf numFmtId="177" fontId="5" fillId="0" borderId="0" xfId="60" applyNumberFormat="1" applyFont="1" applyFill="1" applyBorder="1" applyAlignment="1">
      <alignment horizontal="right"/>
      <protection/>
    </xf>
    <xf numFmtId="177" fontId="16" fillId="0" borderId="0" xfId="60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49" fontId="5" fillId="0" borderId="0" xfId="60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207" fontId="11" fillId="0" borderId="11" xfId="64" applyNumberFormat="1" applyFont="1" applyFill="1" applyBorder="1" applyAlignment="1">
      <alignment horizontal="right" vertical="center"/>
      <protection/>
    </xf>
    <xf numFmtId="207" fontId="11" fillId="0" borderId="0" xfId="64" applyNumberFormat="1" applyFont="1" applyFill="1" applyBorder="1" applyAlignment="1">
      <alignment horizontal="right" vertical="center"/>
      <protection/>
    </xf>
    <xf numFmtId="207" fontId="11" fillId="0" borderId="12" xfId="64" applyNumberFormat="1" applyFont="1" applyFill="1" applyBorder="1" applyAlignment="1">
      <alignment horizontal="right" vertical="center"/>
      <protection/>
    </xf>
    <xf numFmtId="207" fontId="11" fillId="0" borderId="11" xfId="64" applyNumberFormat="1" applyFont="1" applyFill="1" applyBorder="1" applyAlignment="1">
      <alignment vertical="center"/>
      <protection/>
    </xf>
    <xf numFmtId="207" fontId="11" fillId="0" borderId="0" xfId="64" applyNumberFormat="1" applyFont="1" applyFill="1" applyBorder="1" applyAlignment="1">
      <alignment vertical="center"/>
      <protection/>
    </xf>
    <xf numFmtId="207" fontId="11" fillId="0" borderId="10" xfId="64" applyNumberFormat="1" applyFont="1" applyFill="1" applyBorder="1" applyAlignment="1">
      <alignment vertical="center"/>
      <protection/>
    </xf>
    <xf numFmtId="207" fontId="11" fillId="0" borderId="12" xfId="64" applyNumberFormat="1" applyFont="1" applyFill="1" applyBorder="1" applyAlignment="1">
      <alignment vertical="center"/>
      <protection/>
    </xf>
    <xf numFmtId="0" fontId="17" fillId="0" borderId="0" xfId="0" applyFont="1" applyFill="1" applyBorder="1" applyAlignment="1">
      <alignment horizontal="right" vertical="center" wrapText="1"/>
    </xf>
    <xf numFmtId="177" fontId="8" fillId="0" borderId="0" xfId="63" applyNumberFormat="1" applyFont="1" applyFill="1" applyBorder="1" applyAlignment="1">
      <alignment horizontal="right"/>
      <protection/>
    </xf>
    <xf numFmtId="177" fontId="9" fillId="0" borderId="11" xfId="63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8" fillId="0" borderId="0" xfId="59" applyFont="1" applyFill="1" applyBorder="1" applyAlignment="1">
      <alignment horizontal="right" vertical="center"/>
      <protection/>
    </xf>
    <xf numFmtId="177" fontId="9" fillId="0" borderId="10" xfId="63" applyNumberFormat="1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 horizontal="center" wrapText="1"/>
    </xf>
    <xf numFmtId="0" fontId="34" fillId="0" borderId="0" xfId="0" applyFont="1" applyFill="1" applyAlignment="1">
      <alignment/>
    </xf>
    <xf numFmtId="0" fontId="36" fillId="0" borderId="0" xfId="67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right"/>
      <protection/>
    </xf>
    <xf numFmtId="0" fontId="10" fillId="0" borderId="0" xfId="63" applyFont="1" applyFill="1" applyBorder="1">
      <alignment/>
      <protection/>
    </xf>
    <xf numFmtId="0" fontId="10" fillId="0" borderId="0" xfId="59" applyFont="1" applyFill="1" applyBorder="1" applyAlignment="1">
      <alignment horizontal="left"/>
      <protection/>
    </xf>
    <xf numFmtId="0" fontId="10" fillId="0" borderId="0" xfId="59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0" fillId="0" borderId="0" xfId="59" applyFont="1" applyFill="1" applyBorder="1" applyAlignment="1">
      <alignment horizontal="right" vertical="center"/>
      <protection/>
    </xf>
    <xf numFmtId="0" fontId="10" fillId="0" borderId="0" xfId="59" applyFont="1" applyFill="1" applyBorder="1" applyAlignment="1">
      <alignment horizontal="left" vertical="center"/>
      <protection/>
    </xf>
    <xf numFmtId="0" fontId="7" fillId="0" borderId="0" xfId="59" applyFont="1" applyFill="1" applyBorder="1" applyAlignment="1">
      <alignment vertical="center"/>
      <protection/>
    </xf>
    <xf numFmtId="177" fontId="9" fillId="0" borderId="13" xfId="63" applyNumberFormat="1" applyFont="1" applyFill="1" applyBorder="1" applyAlignment="1">
      <alignment horizontal="right"/>
      <protection/>
    </xf>
    <xf numFmtId="0" fontId="18" fillId="0" borderId="0" xfId="59" applyFont="1" applyFill="1" applyBorder="1" applyAlignment="1">
      <alignment horizontal="left" vertical="center"/>
      <protection/>
    </xf>
    <xf numFmtId="0" fontId="5" fillId="0" borderId="0" xfId="60" applyFont="1" applyFill="1" applyBorder="1" applyAlignment="1">
      <alignment vertical="top" wrapText="1"/>
      <protection/>
    </xf>
    <xf numFmtId="0" fontId="3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5" fillId="0" borderId="0" xfId="0" applyFont="1" applyFill="1" applyAlignment="1">
      <alignment/>
    </xf>
    <xf numFmtId="207" fontId="12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201" fontId="0" fillId="0" borderId="0" xfId="0" applyNumberFormat="1" applyFill="1" applyAlignment="1">
      <alignment/>
    </xf>
    <xf numFmtId="0" fontId="3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" fontId="16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/>
    </xf>
    <xf numFmtId="177" fontId="37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77" fontId="38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61" applyNumberFormat="1" applyFont="1" applyFill="1" applyBorder="1" applyAlignment="1" applyProtection="1">
      <alignment/>
      <protection/>
    </xf>
    <xf numFmtId="0" fontId="16" fillId="0" borderId="0" xfId="61" applyNumberFormat="1" applyFont="1" applyFill="1" applyBorder="1" applyAlignment="1" applyProtection="1">
      <alignment horizontal="right" vertical="top" wrapText="1"/>
      <protection/>
    </xf>
    <xf numFmtId="0" fontId="16" fillId="0" borderId="0" xfId="61" applyNumberFormat="1" applyFont="1" applyFill="1" applyBorder="1" applyAlignment="1" applyProtection="1">
      <alignment horizontal="center" vertical="top" wrapText="1"/>
      <protection/>
    </xf>
    <xf numFmtId="0" fontId="5" fillId="0" borderId="0" xfId="61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61" applyNumberFormat="1" applyFont="1" applyFill="1" applyBorder="1" applyAlignment="1" applyProtection="1">
      <alignment vertical="top"/>
      <protection locked="0"/>
    </xf>
    <xf numFmtId="0" fontId="32" fillId="0" borderId="0" xfId="0" applyFont="1" applyFill="1" applyBorder="1" applyAlignment="1">
      <alignment horizontal="center" vertical="top"/>
    </xf>
    <xf numFmtId="0" fontId="33" fillId="0" borderId="0" xfId="0" applyFont="1" applyFill="1" applyAlignment="1">
      <alignment/>
    </xf>
    <xf numFmtId="0" fontId="38" fillId="0" borderId="0" xfId="62" applyNumberFormat="1" applyFont="1" applyFill="1" applyBorder="1" applyAlignment="1" applyProtection="1">
      <alignment vertical="center" wrapText="1"/>
      <protection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177" fontId="28" fillId="0" borderId="0" xfId="61" applyNumberFormat="1" applyFont="1" applyFill="1" applyBorder="1" applyAlignment="1">
      <alignment horizontal="right" vertical="center" wrapText="1"/>
      <protection/>
    </xf>
    <xf numFmtId="0" fontId="43" fillId="0" borderId="0" xfId="59" applyFont="1" applyFill="1" applyBorder="1" applyAlignment="1">
      <alignment horizontal="left"/>
      <protection/>
    </xf>
    <xf numFmtId="201" fontId="8" fillId="0" borderId="0" xfId="0" applyNumberFormat="1" applyFont="1" applyFill="1" applyBorder="1" applyAlignment="1">
      <alignment/>
    </xf>
    <xf numFmtId="0" fontId="16" fillId="0" borderId="0" xfId="60" applyFont="1" applyFill="1" applyBorder="1" applyAlignment="1">
      <alignment horizontal="left" wrapText="1"/>
      <protection/>
    </xf>
    <xf numFmtId="177" fontId="8" fillId="0" borderId="0" xfId="0" applyNumberFormat="1" applyFont="1" applyFill="1" applyBorder="1" applyAlignment="1">
      <alignment/>
    </xf>
    <xf numFmtId="9" fontId="8" fillId="0" borderId="0" xfId="70" applyFont="1" applyFill="1" applyBorder="1" applyAlignment="1">
      <alignment/>
    </xf>
    <xf numFmtId="201" fontId="8" fillId="0" borderId="0" xfId="61" applyNumberFormat="1" applyFont="1" applyFill="1" applyBorder="1" applyAlignment="1" applyProtection="1">
      <alignment vertical="center"/>
      <protection/>
    </xf>
    <xf numFmtId="201" fontId="12" fillId="0" borderId="0" xfId="42" applyNumberFormat="1" applyFont="1" applyFill="1" applyBorder="1" applyAlignment="1">
      <alignment horizontal="right"/>
    </xf>
    <xf numFmtId="0" fontId="8" fillId="0" borderId="0" xfId="59" applyFont="1" applyFill="1" applyAlignment="1">
      <alignment vertical="center" wrapText="1"/>
      <protection/>
    </xf>
    <xf numFmtId="3" fontId="29" fillId="0" borderId="0" xfId="60" applyNumberFormat="1" applyFont="1" applyFill="1" applyBorder="1" applyAlignment="1">
      <alignment horizontal="center"/>
      <protection/>
    </xf>
    <xf numFmtId="201" fontId="9" fillId="0" borderId="13" xfId="0" applyNumberFormat="1" applyFont="1" applyFill="1" applyBorder="1" applyAlignment="1">
      <alignment horizontal="center"/>
    </xf>
    <xf numFmtId="201" fontId="7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/>
    </xf>
    <xf numFmtId="201" fontId="7" fillId="0" borderId="0" xfId="0" applyNumberFormat="1" applyFont="1" applyFill="1" applyBorder="1" applyAlignment="1">
      <alignment/>
    </xf>
    <xf numFmtId="207" fontId="45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right" vertical="top" wrapText="1"/>
    </xf>
    <xf numFmtId="0" fontId="7" fillId="0" borderId="0" xfId="62" applyNumberFormat="1" applyFont="1" applyFill="1" applyBorder="1" applyAlignment="1" applyProtection="1">
      <alignment vertical="center" wrapText="1"/>
      <protection/>
    </xf>
    <xf numFmtId="201" fontId="9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201" fontId="9" fillId="0" borderId="10" xfId="42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77" fontId="42" fillId="0" borderId="0" xfId="0" applyNumberFormat="1" applyFont="1" applyFill="1" applyBorder="1" applyAlignment="1">
      <alignment horizontal="left" vertical="center"/>
    </xf>
    <xf numFmtId="201" fontId="46" fillId="0" borderId="0" xfId="61" applyNumberFormat="1" applyFont="1" applyFill="1" applyBorder="1" applyAlignment="1" applyProtection="1">
      <alignment vertical="center"/>
      <protection/>
    </xf>
    <xf numFmtId="177" fontId="47" fillId="0" borderId="0" xfId="0" applyNumberFormat="1" applyFont="1" applyFill="1" applyBorder="1" applyAlignment="1">
      <alignment horizontal="center"/>
    </xf>
    <xf numFmtId="177" fontId="46" fillId="0" borderId="0" xfId="42" applyNumberFormat="1" applyFont="1" applyFill="1" applyBorder="1" applyAlignment="1">
      <alignment/>
    </xf>
    <xf numFmtId="177" fontId="40" fillId="0" borderId="0" xfId="0" applyNumberFormat="1" applyFont="1" applyFill="1" applyBorder="1" applyAlignment="1">
      <alignment horizontal="center"/>
    </xf>
    <xf numFmtId="201" fontId="46" fillId="0" borderId="0" xfId="42" applyNumberFormat="1" applyFont="1" applyFill="1" applyBorder="1" applyAlignment="1">
      <alignment/>
    </xf>
    <xf numFmtId="177" fontId="9" fillId="0" borderId="11" xfId="42" applyNumberFormat="1" applyFont="1" applyFill="1" applyBorder="1" applyAlignment="1">
      <alignment/>
    </xf>
    <xf numFmtId="177" fontId="9" fillId="0" borderId="11" xfId="0" applyNumberFormat="1" applyFont="1" applyFill="1" applyBorder="1" applyAlignment="1">
      <alignment horizontal="center"/>
    </xf>
    <xf numFmtId="201" fontId="8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201" fontId="9" fillId="0" borderId="11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center"/>
    </xf>
    <xf numFmtId="201" fontId="9" fillId="0" borderId="10" xfId="0" applyNumberFormat="1" applyFont="1" applyFill="1" applyBorder="1" applyAlignment="1">
      <alignment horizontal="right"/>
    </xf>
    <xf numFmtId="201" fontId="5" fillId="0" borderId="0" xfId="0" applyNumberFormat="1" applyFont="1" applyFill="1" applyBorder="1" applyAlignment="1">
      <alignment horizontal="center"/>
    </xf>
    <xf numFmtId="177" fontId="9" fillId="0" borderId="12" xfId="0" applyNumberFormat="1" applyFont="1" applyFill="1" applyBorder="1" applyAlignment="1">
      <alignment horizontal="right"/>
    </xf>
    <xf numFmtId="201" fontId="9" fillId="0" borderId="0" xfId="42" applyNumberFormat="1" applyFont="1" applyFill="1" applyBorder="1" applyAlignment="1">
      <alignment horizontal="center"/>
    </xf>
    <xf numFmtId="201" fontId="9" fillId="0" borderId="0" xfId="42" applyNumberFormat="1" applyFont="1" applyFill="1" applyBorder="1" applyAlignment="1">
      <alignment/>
    </xf>
    <xf numFmtId="201" fontId="9" fillId="0" borderId="11" xfId="42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201" fontId="16" fillId="0" borderId="11" xfId="0" applyNumberFormat="1" applyFont="1" applyFill="1" applyBorder="1" applyAlignment="1">
      <alignment horizontal="center"/>
    </xf>
    <xf numFmtId="177" fontId="29" fillId="0" borderId="0" xfId="60" applyNumberFormat="1" applyFont="1" applyFill="1" applyBorder="1" applyAlignment="1">
      <alignment horizontal="center"/>
      <protection/>
    </xf>
    <xf numFmtId="0" fontId="45" fillId="0" borderId="0" xfId="0" applyFont="1" applyFill="1" applyBorder="1" applyAlignment="1">
      <alignment horizontal="center" wrapText="1"/>
    </xf>
    <xf numFmtId="207" fontId="5" fillId="0" borderId="0" xfId="0" applyNumberFormat="1" applyFont="1" applyFill="1" applyBorder="1" applyAlignment="1">
      <alignment horizontal="center"/>
    </xf>
    <xf numFmtId="201" fontId="47" fillId="0" borderId="0" xfId="0" applyNumberFormat="1" applyFont="1" applyFill="1" applyBorder="1" applyAlignment="1">
      <alignment horizontal="center"/>
    </xf>
    <xf numFmtId="9" fontId="40" fillId="0" borderId="0" xfId="70" applyFont="1" applyFill="1" applyBorder="1" applyAlignment="1">
      <alignment/>
    </xf>
    <xf numFmtId="211" fontId="8" fillId="0" borderId="0" xfId="0" applyNumberFormat="1" applyFont="1" applyFill="1" applyBorder="1" applyAlignment="1">
      <alignment/>
    </xf>
    <xf numFmtId="201" fontId="9" fillId="0" borderId="0" xfId="61" applyNumberFormat="1" applyFont="1" applyFill="1" applyBorder="1" applyAlignment="1" applyProtection="1">
      <alignment vertical="center"/>
      <protection/>
    </xf>
    <xf numFmtId="201" fontId="9" fillId="0" borderId="11" xfId="61" applyNumberFormat="1" applyFont="1" applyFill="1" applyBorder="1" applyAlignment="1" applyProtection="1">
      <alignment vertical="center"/>
      <protection/>
    </xf>
    <xf numFmtId="179" fontId="44" fillId="0" borderId="0" xfId="42" applyFont="1" applyFill="1" applyBorder="1" applyAlignment="1">
      <alignment horizontal="center"/>
    </xf>
    <xf numFmtId="179" fontId="12" fillId="0" borderId="0" xfId="42" applyFont="1" applyFill="1" applyBorder="1" applyAlignment="1">
      <alignment horizontal="center"/>
    </xf>
    <xf numFmtId="201" fontId="9" fillId="0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61" applyNumberFormat="1" applyFont="1" applyFill="1" applyBorder="1" applyAlignment="1" applyProtection="1">
      <alignment vertical="top"/>
      <protection/>
    </xf>
    <xf numFmtId="0" fontId="8" fillId="0" borderId="0" xfId="61" applyNumberFormat="1" applyFont="1" applyFill="1" applyBorder="1" applyAlignment="1" applyProtection="1">
      <alignment vertical="top"/>
      <protection/>
    </xf>
    <xf numFmtId="0" fontId="1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0" fillId="0" borderId="0" xfId="59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0" fontId="30" fillId="33" borderId="0" xfId="60" applyFont="1" applyFill="1" applyBorder="1" applyAlignment="1">
      <alignment vertical="top" wrapText="1"/>
      <protection/>
    </xf>
    <xf numFmtId="204" fontId="9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 vertical="top"/>
    </xf>
    <xf numFmtId="177" fontId="16" fillId="0" borderId="0" xfId="0" applyNumberFormat="1" applyFont="1" applyFill="1" applyBorder="1" applyAlignment="1">
      <alignment horizontal="right" vertical="top" wrapText="1"/>
    </xf>
    <xf numFmtId="177" fontId="5" fillId="0" borderId="0" xfId="0" applyNumberFormat="1" applyFont="1" applyFill="1" applyBorder="1" applyAlignment="1">
      <alignment horizontal="right" vertical="top" wrapText="1"/>
    </xf>
    <xf numFmtId="0" fontId="9" fillId="0" borderId="10" xfId="59" applyFont="1" applyFill="1" applyBorder="1" applyAlignment="1">
      <alignment horizontal="left" vertical="center"/>
      <protection/>
    </xf>
    <xf numFmtId="0" fontId="0" fillId="0" borderId="10" xfId="66" applyFill="1" applyBorder="1" applyAlignment="1">
      <alignment horizontal="left" vertical="center"/>
      <protection/>
    </xf>
    <xf numFmtId="0" fontId="9" fillId="0" borderId="0" xfId="59" applyFont="1" applyFill="1" applyBorder="1" applyAlignment="1">
      <alignment horizontal="left" vertical="center"/>
      <protection/>
    </xf>
    <xf numFmtId="0" fontId="0" fillId="0" borderId="0" xfId="66" applyFill="1" applyBorder="1" applyAlignment="1">
      <alignment horizontal="left" vertical="center"/>
      <protection/>
    </xf>
    <xf numFmtId="15" fontId="35" fillId="0" borderId="0" xfId="59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16" fillId="0" borderId="0" xfId="61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>
      <alignment horizontal="right" vertical="top"/>
    </xf>
    <xf numFmtId="0" fontId="17" fillId="0" borderId="0" xfId="62" applyNumberFormat="1" applyFont="1" applyFill="1" applyBorder="1" applyAlignment="1" applyProtection="1">
      <alignment horizontal="left" vertical="center" wrapText="1"/>
      <protection/>
    </xf>
    <xf numFmtId="0" fontId="49" fillId="0" borderId="0" xfId="61" applyNumberFormat="1" applyFont="1" applyFill="1" applyBorder="1" applyAlignment="1" applyProtection="1">
      <alignment horizontal="right" vertical="top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dasheva\AppData\Local\Microsoft\Windows\INetCache\Content.Outlook\PJKMHEFA\PETKOVA%20%20RABOTEN-30.06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2">
          <cell r="A62" t="str">
            <v>Финансов директор: </v>
          </cell>
        </row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-9"/>
      <sheetName val=" РДИ ЗА ОСН. М-ЛИ"/>
      <sheetName val=" ДРУГИ  М-ЛИ"/>
      <sheetName val="3a "/>
      <sheetName val="10-11"/>
      <sheetName val="12"/>
      <sheetName val="13"/>
      <sheetName val="ЗАЛОЗИ ПО КРЕДИТИ"/>
      <sheetName val="14"/>
      <sheetName val="15"/>
      <sheetName val="15 а"/>
      <sheetName val="ЗАЛОЗИ "/>
      <sheetName val="16"/>
      <sheetName val="16 а"/>
      <sheetName val="17"/>
      <sheetName val="17 a"/>
      <sheetName val="18"/>
      <sheetName val="18 a"/>
      <sheetName val="18 b"/>
      <sheetName val="20 c"/>
      <sheetName val="18 c "/>
      <sheetName val="20 d"/>
      <sheetName val="20 d "/>
      <sheetName val="19"/>
      <sheetName val="19 а "/>
      <sheetName val="20"/>
      <sheetName val="21"/>
      <sheetName val="ГРУПИРАНЕ НА М-ЛИ  И ГП "/>
      <sheetName val="Лицензионни продукти   "/>
      <sheetName val="22"/>
      <sheetName val="22 а "/>
      <sheetName val="23"/>
      <sheetName val="24 a"/>
      <sheetName val="24 b "/>
      <sheetName val="25"/>
      <sheetName val="26"/>
      <sheetName val="26 a"/>
      <sheetName val="26 b"/>
      <sheetName val="26 c"/>
      <sheetName val="26 d"/>
      <sheetName val="27"/>
      <sheetName val="28"/>
      <sheetName val="29"/>
      <sheetName val="30"/>
      <sheetName val="31"/>
      <sheetName val="32-36"/>
      <sheetName val="37"/>
      <sheetName val="37 а"/>
      <sheetName val="38"/>
      <sheetName val="38 a "/>
      <sheetName val="38 -валутен риск"/>
      <sheetName val="38 -валутна чувст."/>
      <sheetName val="38-ценови и кредитен риск"/>
      <sheetName val="38 - матуритет"/>
      <sheetName val="38 - лихвен анализ  "/>
      <sheetName val="38-лихвена чувст."/>
      <sheetName val="38 - капиталов риск"/>
      <sheetName val="39 -свързани лица "/>
      <sheetName val="39-сделки свързани лица"/>
    </sheetNames>
    <sheetDataSet>
      <sheetData sheetId="38">
        <row r="10">
          <cell r="C10">
            <v>0.24498514179343509</v>
          </cell>
          <cell r="E10">
            <v>0.2605252252750618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110" zoomScaleNormal="110" zoomScalePageLayoutView="0" workbookViewId="0" topLeftCell="A31">
      <selection activeCell="H50" sqref="H50"/>
    </sheetView>
  </sheetViews>
  <sheetFormatPr defaultColWidth="0" defaultRowHeight="12.75" customHeight="1" zeroHeight="1"/>
  <cols>
    <col min="1" max="2" width="9.28125" style="34" customWidth="1"/>
    <col min="3" max="3" width="15.7109375" style="34" customWidth="1"/>
    <col min="4" max="9" width="9.28125" style="34" customWidth="1"/>
    <col min="10" max="16384" width="9.28125" style="34" hidden="1" customWidth="1"/>
  </cols>
  <sheetData>
    <row r="1" spans="1:8" ht="18.75">
      <c r="A1" s="32" t="s">
        <v>0</v>
      </c>
      <c r="B1" s="33"/>
      <c r="C1" s="33"/>
      <c r="D1" s="39" t="s">
        <v>36</v>
      </c>
      <c r="E1" s="33"/>
      <c r="F1" s="33"/>
      <c r="G1" s="33"/>
      <c r="H1" s="33"/>
    </row>
    <row r="2" ht="12.75"/>
    <row r="3" ht="12.75"/>
    <row r="4" ht="12.75"/>
    <row r="5" spans="1:9" ht="18.75">
      <c r="A5" s="35" t="s">
        <v>19</v>
      </c>
      <c r="D5" s="89" t="s">
        <v>59</v>
      </c>
      <c r="E5" s="86"/>
      <c r="F5" s="36"/>
      <c r="G5" s="36"/>
      <c r="H5" s="36"/>
      <c r="I5" s="36"/>
    </row>
    <row r="6" spans="1:9" ht="17.25" customHeight="1">
      <c r="A6" s="35"/>
      <c r="D6" s="89" t="s">
        <v>64</v>
      </c>
      <c r="E6" s="86"/>
      <c r="F6" s="36"/>
      <c r="G6" s="36"/>
      <c r="H6" s="36"/>
      <c r="I6" s="36"/>
    </row>
    <row r="7" spans="1:9" ht="18.75">
      <c r="A7" s="35"/>
      <c r="D7" s="89" t="s">
        <v>116</v>
      </c>
      <c r="E7" s="86"/>
      <c r="F7" s="36"/>
      <c r="G7" s="36"/>
      <c r="H7" s="36"/>
      <c r="I7" s="36"/>
    </row>
    <row r="8" spans="1:9" ht="18.75">
      <c r="A8" s="35"/>
      <c r="D8" s="89" t="s">
        <v>135</v>
      </c>
      <c r="E8" s="86"/>
      <c r="F8" s="36"/>
      <c r="G8" s="36"/>
      <c r="H8" s="36"/>
      <c r="I8" s="36"/>
    </row>
    <row r="9" spans="1:9" ht="16.5">
      <c r="A9" s="37"/>
      <c r="D9" s="89" t="s">
        <v>65</v>
      </c>
      <c r="E9" s="86"/>
      <c r="F9" s="37"/>
      <c r="G9" s="36"/>
      <c r="H9" s="36"/>
      <c r="I9" s="36"/>
    </row>
    <row r="10" spans="1:9" ht="18.75">
      <c r="A10" s="35"/>
      <c r="D10" s="85"/>
      <c r="E10" s="85"/>
      <c r="F10" s="36"/>
      <c r="G10" s="36"/>
      <c r="H10" s="36"/>
      <c r="I10" s="36"/>
    </row>
    <row r="11" spans="1:9" ht="18.75">
      <c r="A11" s="35"/>
      <c r="D11" s="21"/>
      <c r="E11" s="21"/>
      <c r="F11" s="21"/>
      <c r="G11" s="36"/>
      <c r="H11" s="36"/>
      <c r="I11" s="36"/>
    </row>
    <row r="12" spans="1:7" ht="18.75">
      <c r="A12" s="35" t="s">
        <v>16</v>
      </c>
      <c r="D12" s="21" t="s">
        <v>59</v>
      </c>
      <c r="E12" s="76"/>
      <c r="F12" s="76"/>
      <c r="G12" s="77"/>
    </row>
    <row r="13" spans="4:9" ht="16.5">
      <c r="D13" s="21"/>
      <c r="E13" s="76"/>
      <c r="F13" s="76"/>
      <c r="G13" s="79"/>
      <c r="H13" s="36"/>
      <c r="I13" s="36"/>
    </row>
    <row r="14" spans="4:9" ht="16.5">
      <c r="D14" s="21"/>
      <c r="E14" s="76"/>
      <c r="F14" s="76"/>
      <c r="G14" s="79"/>
      <c r="H14" s="36"/>
      <c r="I14" s="36"/>
    </row>
    <row r="15" spans="1:9" ht="18.75">
      <c r="A15" s="35" t="s">
        <v>95</v>
      </c>
      <c r="D15" s="21" t="s">
        <v>92</v>
      </c>
      <c r="E15" s="76"/>
      <c r="F15" s="76"/>
      <c r="G15" s="79"/>
      <c r="H15" s="36"/>
      <c r="I15" s="36"/>
    </row>
    <row r="16" spans="1:9" ht="18.75">
      <c r="A16" s="35"/>
      <c r="D16" s="21"/>
      <c r="E16" s="76"/>
      <c r="F16" s="76"/>
      <c r="G16" s="79"/>
      <c r="H16" s="36"/>
      <c r="I16" s="36"/>
    </row>
    <row r="17" spans="1:9" ht="18.75">
      <c r="A17" s="138"/>
      <c r="D17" s="21"/>
      <c r="E17" s="76"/>
      <c r="F17" s="76"/>
      <c r="G17" s="79"/>
      <c r="H17" s="36"/>
      <c r="I17" s="36"/>
    </row>
    <row r="18" spans="1:9" ht="18.75">
      <c r="A18" s="35" t="s">
        <v>34</v>
      </c>
      <c r="B18" s="35"/>
      <c r="C18" s="35"/>
      <c r="D18" s="21" t="s">
        <v>58</v>
      </c>
      <c r="E18" s="76"/>
      <c r="F18" s="76"/>
      <c r="G18" s="79"/>
      <c r="H18" s="36"/>
      <c r="I18" s="36"/>
    </row>
    <row r="19" spans="1:9" ht="18.75">
      <c r="A19" s="35"/>
      <c r="B19" s="35"/>
      <c r="C19" s="35"/>
      <c r="D19" s="21"/>
      <c r="E19" s="76"/>
      <c r="F19" s="76"/>
      <c r="G19" s="79"/>
      <c r="H19" s="36"/>
      <c r="I19" s="36"/>
    </row>
    <row r="20" spans="1:9" ht="18.75">
      <c r="A20" s="35"/>
      <c r="D20" s="21"/>
      <c r="E20" s="76"/>
      <c r="F20" s="76"/>
      <c r="G20" s="77"/>
      <c r="H20" s="35"/>
      <c r="I20" s="35"/>
    </row>
    <row r="21" spans="1:7" ht="18.75">
      <c r="A21" s="138" t="s">
        <v>161</v>
      </c>
      <c r="B21" s="38"/>
      <c r="C21" s="87"/>
      <c r="D21" s="89" t="s">
        <v>54</v>
      </c>
      <c r="E21" s="162"/>
      <c r="F21" s="162"/>
      <c r="G21" s="77"/>
    </row>
    <row r="22" spans="1:7" ht="18.75">
      <c r="A22" s="138"/>
      <c r="B22" s="38"/>
      <c r="C22" s="87"/>
      <c r="D22" s="89"/>
      <c r="E22" s="162"/>
      <c r="F22" s="162"/>
      <c r="G22" s="77"/>
    </row>
    <row r="23" spans="1:7" ht="18.75">
      <c r="A23" s="35"/>
      <c r="C23" s="87"/>
      <c r="D23" s="21"/>
      <c r="E23" s="76"/>
      <c r="F23" s="76"/>
      <c r="G23" s="77"/>
    </row>
    <row r="24" spans="1:7" ht="18.75">
      <c r="A24" s="35" t="s">
        <v>1</v>
      </c>
      <c r="D24" s="21" t="s">
        <v>51</v>
      </c>
      <c r="E24" s="76"/>
      <c r="F24" s="76"/>
      <c r="G24" s="77"/>
    </row>
    <row r="25" spans="1:7" ht="18.75">
      <c r="A25" s="35"/>
      <c r="D25" s="21" t="s">
        <v>52</v>
      </c>
      <c r="E25" s="76"/>
      <c r="F25" s="76"/>
      <c r="G25" s="77"/>
    </row>
    <row r="26" spans="1:7" ht="18.75">
      <c r="A26" s="35"/>
      <c r="D26" s="36"/>
      <c r="E26" s="79"/>
      <c r="F26" s="79"/>
      <c r="G26" s="77"/>
    </row>
    <row r="27" spans="1:7" ht="18.75">
      <c r="A27" s="35"/>
      <c r="D27" s="21"/>
      <c r="E27" s="77"/>
      <c r="F27" s="77"/>
      <c r="G27" s="77"/>
    </row>
    <row r="28" spans="1:7" ht="18.75">
      <c r="A28" s="138" t="s">
        <v>118</v>
      </c>
      <c r="B28" s="38"/>
      <c r="C28" s="87"/>
      <c r="D28" s="89" t="s">
        <v>53</v>
      </c>
      <c r="E28" s="162"/>
      <c r="F28" s="108"/>
      <c r="G28" s="108"/>
    </row>
    <row r="29" spans="1:7" ht="18.75">
      <c r="A29" s="138"/>
      <c r="B29" s="38"/>
      <c r="C29" s="87"/>
      <c r="D29" s="89" t="s">
        <v>55</v>
      </c>
      <c r="E29" s="162"/>
      <c r="F29" s="108"/>
      <c r="G29" s="81"/>
    </row>
    <row r="30" spans="1:7" ht="18.75">
      <c r="A30" s="138"/>
      <c r="B30" s="38"/>
      <c r="C30" s="87"/>
      <c r="D30" s="89" t="s">
        <v>75</v>
      </c>
      <c r="E30" s="162"/>
      <c r="F30" s="108"/>
      <c r="G30" s="81"/>
    </row>
    <row r="31" spans="1:7" ht="18.75">
      <c r="A31" s="138"/>
      <c r="B31" s="38"/>
      <c r="C31" s="87"/>
      <c r="D31" s="89" t="s">
        <v>159</v>
      </c>
      <c r="E31" s="162"/>
      <c r="F31" s="108"/>
      <c r="G31" s="81"/>
    </row>
    <row r="32" spans="1:7" ht="18.75">
      <c r="A32" s="138"/>
      <c r="B32" s="38"/>
      <c r="C32" s="38"/>
      <c r="D32" s="89" t="s">
        <v>160</v>
      </c>
      <c r="E32" s="81"/>
      <c r="F32" s="81"/>
      <c r="G32" s="81"/>
    </row>
    <row r="33" spans="1:7" ht="18.75">
      <c r="A33" s="138"/>
      <c r="B33" s="38"/>
      <c r="C33" s="85"/>
      <c r="D33" s="89" t="s">
        <v>119</v>
      </c>
      <c r="E33" s="86"/>
      <c r="F33" s="108"/>
      <c r="G33" s="81"/>
    </row>
    <row r="34" spans="1:7" ht="18.75">
      <c r="A34" s="35"/>
      <c r="D34" s="21"/>
      <c r="E34" s="80"/>
      <c r="F34" s="77"/>
      <c r="G34" s="80"/>
    </row>
    <row r="35" spans="1:9" ht="18.75">
      <c r="A35" s="35" t="s">
        <v>2</v>
      </c>
      <c r="D35" s="89" t="s">
        <v>56</v>
      </c>
      <c r="E35" s="162"/>
      <c r="F35" s="162"/>
      <c r="G35" s="162"/>
      <c r="H35" s="35"/>
      <c r="I35" s="35"/>
    </row>
    <row r="36" spans="1:9" ht="18.75">
      <c r="A36" s="35"/>
      <c r="D36" s="89" t="s">
        <v>57</v>
      </c>
      <c r="E36" s="162"/>
      <c r="F36" s="162"/>
      <c r="G36" s="162"/>
      <c r="H36" s="35"/>
      <c r="I36" s="35"/>
    </row>
    <row r="37" spans="1:7" ht="18.75">
      <c r="A37" s="35"/>
      <c r="D37" s="89" t="s">
        <v>83</v>
      </c>
      <c r="E37" s="162"/>
      <c r="F37" s="162"/>
      <c r="G37" s="162"/>
    </row>
    <row r="38" spans="1:8" ht="18.75">
      <c r="A38" s="35"/>
      <c r="D38" s="89" t="s">
        <v>132</v>
      </c>
      <c r="E38" s="162"/>
      <c r="F38" s="162"/>
      <c r="G38" s="162"/>
      <c r="H38" s="38"/>
    </row>
    <row r="39" spans="1:8" ht="18.75">
      <c r="A39" s="35"/>
      <c r="D39" s="89" t="s">
        <v>84</v>
      </c>
      <c r="E39" s="162"/>
      <c r="F39" s="162"/>
      <c r="G39" s="162"/>
      <c r="H39" s="38"/>
    </row>
    <row r="40" spans="1:8" ht="18.75">
      <c r="A40" s="35"/>
      <c r="D40" s="89" t="s">
        <v>133</v>
      </c>
      <c r="E40" s="162"/>
      <c r="F40" s="162"/>
      <c r="G40" s="162"/>
      <c r="H40" s="38"/>
    </row>
    <row r="41" spans="1:8" ht="18.75">
      <c r="A41" s="35"/>
      <c r="D41" s="89" t="s">
        <v>79</v>
      </c>
      <c r="E41" s="162"/>
      <c r="F41" s="162"/>
      <c r="G41" s="162"/>
      <c r="H41" s="38"/>
    </row>
    <row r="42" spans="1:8" ht="18.75">
      <c r="A42" s="35"/>
      <c r="D42" s="89" t="s">
        <v>134</v>
      </c>
      <c r="E42" s="162"/>
      <c r="F42" s="162"/>
      <c r="G42" s="162"/>
      <c r="H42" s="38"/>
    </row>
    <row r="43" spans="1:7" ht="18.75">
      <c r="A43" s="35"/>
      <c r="D43" s="89"/>
      <c r="E43" s="81"/>
      <c r="F43" s="108"/>
      <c r="G43" s="81"/>
    </row>
    <row r="44" spans="1:9" ht="18.75">
      <c r="A44" s="35" t="s">
        <v>20</v>
      </c>
      <c r="D44" s="36" t="s">
        <v>180</v>
      </c>
      <c r="E44" s="80"/>
      <c r="F44" s="80"/>
      <c r="G44" s="81"/>
      <c r="H44" s="38"/>
      <c r="I44" s="38"/>
    </row>
    <row r="45" spans="1:7" ht="18.75">
      <c r="A45" s="35"/>
      <c r="E45" s="80"/>
      <c r="F45" s="77"/>
      <c r="G45" s="80"/>
    </row>
    <row r="46" spans="1:6" ht="18.75">
      <c r="A46" s="35"/>
      <c r="F46" s="35"/>
    </row>
    <row r="47" spans="1:6" ht="18.75">
      <c r="A47" s="35"/>
      <c r="F47" s="35"/>
    </row>
    <row r="48" spans="1:6" ht="18.75">
      <c r="A48" s="35"/>
      <c r="F48" s="35"/>
    </row>
    <row r="49" spans="1:6" ht="18.75">
      <c r="A49" s="35"/>
      <c r="F49" s="35"/>
    </row>
    <row r="50" spans="1:6" ht="18.75">
      <c r="A50" s="35"/>
      <c r="F50" s="35"/>
    </row>
    <row r="51" spans="1:6" ht="18.75">
      <c r="A51" s="35"/>
      <c r="F51" s="35"/>
    </row>
    <row r="52" spans="1:6" ht="18.75">
      <c r="A52" s="35"/>
      <c r="F52" s="35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SheetLayoutView="100" zoomScalePageLayoutView="0" workbookViewId="0" topLeftCell="A1">
      <selection activeCell="F42" sqref="F42"/>
    </sheetView>
  </sheetViews>
  <sheetFormatPr defaultColWidth="9.140625" defaultRowHeight="12.75"/>
  <cols>
    <col min="1" max="1" width="69.57421875" style="18" customWidth="1"/>
    <col min="2" max="2" width="10.8515625" style="48" customWidth="1"/>
    <col min="3" max="3" width="10.421875" style="48" customWidth="1"/>
    <col min="4" max="4" width="1.1484375" style="48" customWidth="1"/>
    <col min="5" max="5" width="10.8515625" style="48" customWidth="1"/>
    <col min="6" max="16384" width="9.140625" style="18" customWidth="1"/>
  </cols>
  <sheetData>
    <row r="1" spans="1:5" ht="15">
      <c r="A1" s="235" t="str">
        <f>'Cover '!D1</f>
        <v>СОФАРМА АД</v>
      </c>
      <c r="B1" s="236"/>
      <c r="C1" s="236"/>
      <c r="D1" s="236"/>
      <c r="E1" s="236"/>
    </row>
    <row r="2" spans="1:5" s="51" customFormat="1" ht="15">
      <c r="A2" s="237" t="s">
        <v>144</v>
      </c>
      <c r="B2" s="238"/>
      <c r="C2" s="238"/>
      <c r="D2" s="238"/>
      <c r="E2" s="238"/>
    </row>
    <row r="3" spans="1:5" ht="15">
      <c r="A3" s="120" t="s">
        <v>169</v>
      </c>
      <c r="B3" s="121"/>
      <c r="C3" s="183"/>
      <c r="D3" s="121"/>
      <c r="E3" s="121"/>
    </row>
    <row r="4" spans="1:5" ht="15">
      <c r="A4" s="120"/>
      <c r="B4" s="121"/>
      <c r="C4" s="121"/>
      <c r="D4" s="121"/>
      <c r="E4" s="121"/>
    </row>
    <row r="5" spans="1:5" ht="15" customHeight="1">
      <c r="A5" s="164"/>
      <c r="B5" s="239" t="s">
        <v>5</v>
      </c>
      <c r="C5" s="240" t="s">
        <v>164</v>
      </c>
      <c r="D5" s="122"/>
      <c r="E5" s="240" t="s">
        <v>153</v>
      </c>
    </row>
    <row r="6" spans="1:5" ht="12.75" customHeight="1">
      <c r="A6" s="192"/>
      <c r="B6" s="239"/>
      <c r="C6" s="240"/>
      <c r="D6" s="122"/>
      <c r="E6" s="240"/>
    </row>
    <row r="7" ht="15">
      <c r="A7" s="165"/>
    </row>
    <row r="8" spans="1:6" ht="15">
      <c r="A8" s="51" t="s">
        <v>67</v>
      </c>
      <c r="B8" s="48">
        <v>3</v>
      </c>
      <c r="C8" s="200">
        <v>93307</v>
      </c>
      <c r="D8" s="141"/>
      <c r="E8" s="200">
        <v>78930</v>
      </c>
      <c r="F8" s="217"/>
    </row>
    <row r="9" spans="1:7" ht="15">
      <c r="A9" s="51" t="s">
        <v>87</v>
      </c>
      <c r="B9" s="48">
        <v>4</v>
      </c>
      <c r="C9" s="200">
        <v>2227</v>
      </c>
      <c r="D9" s="200"/>
      <c r="E9" s="200">
        <v>2109</v>
      </c>
      <c r="F9" s="170"/>
      <c r="G9" s="171"/>
    </row>
    <row r="10" spans="1:7" ht="16.5" customHeight="1">
      <c r="A10" s="50" t="s">
        <v>96</v>
      </c>
      <c r="C10" s="200">
        <v>6097</v>
      </c>
      <c r="D10" s="200"/>
      <c r="E10" s="200">
        <v>4281</v>
      </c>
      <c r="F10" s="170"/>
      <c r="G10" s="171"/>
    </row>
    <row r="11" spans="1:7" ht="15">
      <c r="A11" s="51" t="s">
        <v>97</v>
      </c>
      <c r="B11" s="153">
        <v>5</v>
      </c>
      <c r="C11" s="200">
        <v>-31634</v>
      </c>
      <c r="D11" s="200"/>
      <c r="E11" s="200">
        <v>-29749</v>
      </c>
      <c r="F11" s="170"/>
      <c r="G11" s="171"/>
    </row>
    <row r="12" spans="1:7" ht="15">
      <c r="A12" s="51" t="s">
        <v>3</v>
      </c>
      <c r="B12" s="48">
        <v>6</v>
      </c>
      <c r="C12" s="200">
        <v>-17272</v>
      </c>
      <c r="D12" s="200"/>
      <c r="E12" s="200">
        <v>-14863</v>
      </c>
      <c r="F12" s="170"/>
      <c r="G12" s="171"/>
    </row>
    <row r="13" spans="1:7" ht="15">
      <c r="A13" s="51" t="s">
        <v>8</v>
      </c>
      <c r="B13" s="48">
        <v>7</v>
      </c>
      <c r="C13" s="200">
        <v>-19787</v>
      </c>
      <c r="D13" s="200"/>
      <c r="E13" s="200">
        <v>-18246</v>
      </c>
      <c r="F13" s="170"/>
      <c r="G13" s="171"/>
    </row>
    <row r="14" spans="1:7" ht="15">
      <c r="A14" s="51" t="s">
        <v>63</v>
      </c>
      <c r="B14" s="48" t="s">
        <v>148</v>
      </c>
      <c r="C14" s="200">
        <v>-7350</v>
      </c>
      <c r="D14" s="200"/>
      <c r="E14" s="200">
        <v>-7008</v>
      </c>
      <c r="F14" s="170"/>
      <c r="G14" s="171"/>
    </row>
    <row r="15" spans="1:7" ht="15">
      <c r="A15" s="51" t="s">
        <v>142</v>
      </c>
      <c r="B15" s="48" t="s">
        <v>175</v>
      </c>
      <c r="C15" s="200">
        <v>-890</v>
      </c>
      <c r="D15" s="200"/>
      <c r="E15" s="200">
        <v>-1144</v>
      </c>
      <c r="F15" s="170"/>
      <c r="G15" s="171"/>
    </row>
    <row r="16" spans="1:7" ht="15">
      <c r="A16" s="120" t="s">
        <v>37</v>
      </c>
      <c r="C16" s="202">
        <f>SUM(C8:C15)</f>
        <v>24698</v>
      </c>
      <c r="D16" s="141"/>
      <c r="E16" s="202">
        <f>SUM(E8:E15)</f>
        <v>14310</v>
      </c>
      <c r="F16" s="170"/>
      <c r="G16" s="171"/>
    </row>
    <row r="17" spans="1:5" ht="15">
      <c r="A17" s="51"/>
      <c r="C17" s="203"/>
      <c r="D17" s="141"/>
      <c r="E17" s="203"/>
    </row>
    <row r="18" spans="1:5" ht="15">
      <c r="A18" s="51" t="s">
        <v>85</v>
      </c>
      <c r="B18" s="48">
        <v>10</v>
      </c>
      <c r="C18" s="200">
        <v>10322</v>
      </c>
      <c r="D18" s="200"/>
      <c r="E18" s="200">
        <v>22807</v>
      </c>
    </row>
    <row r="19" spans="1:5" ht="15">
      <c r="A19" s="51" t="s">
        <v>86</v>
      </c>
      <c r="B19" s="48">
        <v>11</v>
      </c>
      <c r="C19" s="200">
        <v>-815</v>
      </c>
      <c r="D19" s="200"/>
      <c r="E19" s="200">
        <v>-1884</v>
      </c>
    </row>
    <row r="20" spans="1:5" ht="15">
      <c r="A20" s="145" t="s">
        <v>139</v>
      </c>
      <c r="C20" s="202">
        <f>C18+C19</f>
        <v>9507</v>
      </c>
      <c r="D20" s="146"/>
      <c r="E20" s="202">
        <f>E18+E19</f>
        <v>20923</v>
      </c>
    </row>
    <row r="21" spans="1:5" ht="15">
      <c r="A21" s="123"/>
      <c r="C21" s="203"/>
      <c r="D21" s="141"/>
      <c r="E21" s="203"/>
    </row>
    <row r="22" spans="1:5" ht="15">
      <c r="A22" s="120" t="s">
        <v>98</v>
      </c>
      <c r="C22" s="204">
        <f>C16+C20</f>
        <v>34205</v>
      </c>
      <c r="D22" s="141"/>
      <c r="E22" s="204">
        <f>E16+E20</f>
        <v>35233</v>
      </c>
    </row>
    <row r="23" spans="1:5" ht="15">
      <c r="A23" s="120"/>
      <c r="C23" s="205"/>
      <c r="D23" s="141"/>
      <c r="E23" s="205"/>
    </row>
    <row r="24" spans="1:5" ht="15">
      <c r="A24" s="51" t="s">
        <v>99</v>
      </c>
      <c r="C24" s="200">
        <v>-2563</v>
      </c>
      <c r="D24" s="200"/>
      <c r="E24" s="200">
        <v>-1475</v>
      </c>
    </row>
    <row r="25" spans="1:5" ht="15">
      <c r="A25" s="120"/>
      <c r="B25" s="46"/>
      <c r="C25" s="211"/>
      <c r="D25" s="142"/>
      <c r="E25" s="211"/>
    </row>
    <row r="26" spans="1:7" ht="15">
      <c r="A26" s="120" t="s">
        <v>143</v>
      </c>
      <c r="B26" s="231"/>
      <c r="C26" s="204">
        <f>C22+C24</f>
        <v>31642</v>
      </c>
      <c r="D26" s="142"/>
      <c r="E26" s="204">
        <f>E22+E24</f>
        <v>33758</v>
      </c>
      <c r="F26" s="170"/>
      <c r="G26" s="171"/>
    </row>
    <row r="27" spans="1:5" ht="15">
      <c r="A27" s="120"/>
      <c r="B27" s="46"/>
      <c r="C27" s="194"/>
      <c r="D27" s="46"/>
      <c r="E27" s="194"/>
    </row>
    <row r="28" spans="1:5" ht="15">
      <c r="A28" s="144" t="s">
        <v>128</v>
      </c>
      <c r="B28" s="190"/>
      <c r="C28" s="216"/>
      <c r="D28" s="196"/>
      <c r="E28" s="216"/>
    </row>
    <row r="29" spans="1:5" ht="30">
      <c r="A29" s="182" t="s">
        <v>129</v>
      </c>
      <c r="B29" s="190"/>
      <c r="C29" s="195"/>
      <c r="D29" s="151"/>
      <c r="E29" s="195"/>
    </row>
    <row r="30" spans="1:10" ht="30">
      <c r="A30" s="150" t="s">
        <v>103</v>
      </c>
      <c r="C30" s="200">
        <v>234</v>
      </c>
      <c r="D30" s="200"/>
      <c r="E30" s="200">
        <v>34</v>
      </c>
      <c r="H30" s="170"/>
      <c r="J30" s="170"/>
    </row>
    <row r="31" spans="1:5" ht="15">
      <c r="A31" s="147"/>
      <c r="B31" s="114"/>
      <c r="C31" s="198">
        <f>SUM(C30:C30)</f>
        <v>234</v>
      </c>
      <c r="D31" s="149"/>
      <c r="E31" s="198">
        <f>SUM(E30:E30)</f>
        <v>34</v>
      </c>
    </row>
    <row r="32" spans="1:5" ht="15">
      <c r="A32" s="147" t="s">
        <v>124</v>
      </c>
      <c r="B32" s="48">
        <v>12</v>
      </c>
      <c r="C32" s="199">
        <f>+C31</f>
        <v>234</v>
      </c>
      <c r="D32" s="181"/>
      <c r="E32" s="199">
        <f>+E31</f>
        <v>34</v>
      </c>
    </row>
    <row r="33" spans="1:5" ht="15">
      <c r="A33" s="147"/>
      <c r="B33" s="114"/>
      <c r="C33" s="196"/>
      <c r="D33" s="181"/>
      <c r="E33" s="196"/>
    </row>
    <row r="34" spans="1:8" ht="15.75" thickBot="1">
      <c r="A34" s="147" t="s">
        <v>104</v>
      </c>
      <c r="B34" s="190"/>
      <c r="C34" s="206">
        <f>C26+C32</f>
        <v>31876</v>
      </c>
      <c r="D34" s="181"/>
      <c r="E34" s="206">
        <f>E26+E32</f>
        <v>33792</v>
      </c>
      <c r="H34" s="170"/>
    </row>
    <row r="35" spans="1:8" ht="15.75" thickTop="1">
      <c r="A35" s="152"/>
      <c r="B35" s="190"/>
      <c r="C35" s="197"/>
      <c r="D35" s="148"/>
      <c r="E35" s="197"/>
      <c r="H35" s="170"/>
    </row>
    <row r="36" spans="1:6" ht="15">
      <c r="A36" s="51" t="s">
        <v>163</v>
      </c>
      <c r="B36" s="48">
        <v>26</v>
      </c>
      <c r="C36" s="234">
        <f>'[3]26 c'!$C$10</f>
        <v>0.24498514179343509</v>
      </c>
      <c r="D36" s="224"/>
      <c r="E36" s="234">
        <f>'[3]26 c'!$E$10</f>
        <v>0.2605252252750618</v>
      </c>
      <c r="F36" s="223"/>
    </row>
    <row r="37" ht="15">
      <c r="A37" s="75"/>
    </row>
    <row r="38" ht="15">
      <c r="A38" s="75"/>
    </row>
    <row r="39" spans="1:3" ht="15">
      <c r="A39" s="139" t="s">
        <v>179</v>
      </c>
      <c r="C39" s="232"/>
    </row>
    <row r="40" ht="15">
      <c r="A40" s="75"/>
    </row>
    <row r="42" spans="1:3" ht="15">
      <c r="A42" s="17" t="s">
        <v>68</v>
      </c>
      <c r="C42" s="46"/>
    </row>
    <row r="43" ht="15">
      <c r="A43" s="99" t="s">
        <v>69</v>
      </c>
    </row>
    <row r="45" ht="15">
      <c r="A45" s="17" t="s">
        <v>91</v>
      </c>
    </row>
    <row r="46" ht="15">
      <c r="A46" s="99" t="s">
        <v>92</v>
      </c>
    </row>
    <row r="47" ht="15">
      <c r="A47" s="99"/>
    </row>
    <row r="48" ht="15">
      <c r="A48" s="112" t="s">
        <v>88</v>
      </c>
    </row>
    <row r="49" ht="15">
      <c r="A49" s="225" t="s">
        <v>141</v>
      </c>
    </row>
    <row r="50" ht="15">
      <c r="A50" s="225"/>
    </row>
    <row r="51" ht="15">
      <c r="A51" s="230"/>
    </row>
    <row r="52" ht="15">
      <c r="A52" s="114"/>
    </row>
    <row r="53" ht="15">
      <c r="A53" s="115"/>
    </row>
    <row r="58" ht="15">
      <c r="A58" s="116"/>
    </row>
  </sheetData>
  <sheetProtection/>
  <mergeCells count="5">
    <mergeCell ref="A1:E1"/>
    <mergeCell ref="A2:E2"/>
    <mergeCell ref="B5:B6"/>
    <mergeCell ref="E5:E6"/>
    <mergeCell ref="C5:C6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SheetLayoutView="100" zoomScalePageLayoutView="0" workbookViewId="0" topLeftCell="A1">
      <selection activeCell="C45" sqref="C45:F56"/>
    </sheetView>
  </sheetViews>
  <sheetFormatPr defaultColWidth="9.140625" defaultRowHeight="12.75"/>
  <cols>
    <col min="1" max="1" width="68.140625" style="104" customWidth="1"/>
    <col min="2" max="2" width="7.57421875" style="104" customWidth="1"/>
    <col min="3" max="3" width="10.421875" style="104" customWidth="1"/>
    <col min="4" max="4" width="12.00390625" style="104" customWidth="1"/>
    <col min="5" max="5" width="1.7109375" style="104" customWidth="1"/>
    <col min="6" max="6" width="12.57421875" style="104" customWidth="1"/>
    <col min="7" max="7" width="2.00390625" style="104" customWidth="1"/>
    <col min="8" max="16384" width="9.140625" style="104" customWidth="1"/>
  </cols>
  <sheetData>
    <row r="1" spans="1:7" ht="14.25">
      <c r="A1" s="40" t="s">
        <v>36</v>
      </c>
      <c r="B1" s="117"/>
      <c r="C1" s="117"/>
      <c r="D1" s="117"/>
      <c r="E1" s="117"/>
      <c r="F1" s="40"/>
      <c r="G1" s="229"/>
    </row>
    <row r="2" spans="1:6" ht="14.25">
      <c r="A2" s="41" t="s">
        <v>145</v>
      </c>
      <c r="B2" s="118"/>
      <c r="C2" s="118"/>
      <c r="D2" s="118"/>
      <c r="E2" s="118"/>
      <c r="F2" s="41"/>
    </row>
    <row r="3" spans="1:6" ht="14.25">
      <c r="A3" s="41" t="s">
        <v>171</v>
      </c>
      <c r="B3" s="119"/>
      <c r="C3" s="119"/>
      <c r="D3" s="119"/>
      <c r="E3" s="119"/>
      <c r="F3" s="23"/>
    </row>
    <row r="4" spans="1:6" ht="26.25" customHeight="1">
      <c r="A4" s="124"/>
      <c r="B4" s="122"/>
      <c r="C4" s="239" t="s">
        <v>5</v>
      </c>
      <c r="D4" s="240" t="s">
        <v>172</v>
      </c>
      <c r="E4" s="122"/>
      <c r="F4" s="240" t="s">
        <v>150</v>
      </c>
    </row>
    <row r="5" spans="2:6" ht="12" customHeight="1">
      <c r="B5" s="122"/>
      <c r="C5" s="239"/>
      <c r="D5" s="241"/>
      <c r="E5" s="122"/>
      <c r="F5" s="241"/>
    </row>
    <row r="6" spans="2:6" ht="12" customHeight="1">
      <c r="B6" s="122"/>
      <c r="C6" s="161"/>
      <c r="D6" s="184"/>
      <c r="E6" s="122"/>
      <c r="F6" s="184"/>
    </row>
    <row r="7" spans="1:6" ht="14.25">
      <c r="A7" s="41" t="s">
        <v>4</v>
      </c>
      <c r="B7" s="49"/>
      <c r="C7" s="49"/>
      <c r="D7" s="49"/>
      <c r="E7" s="49"/>
      <c r="F7" s="49"/>
    </row>
    <row r="8" spans="1:6" ht="14.25">
      <c r="A8" s="41" t="s">
        <v>10</v>
      </c>
      <c r="B8" s="45"/>
      <c r="C8" s="45"/>
      <c r="D8" s="45"/>
      <c r="E8" s="45"/>
      <c r="F8" s="45"/>
    </row>
    <row r="9" spans="1:6" ht="14.25">
      <c r="A9" s="23" t="s">
        <v>38</v>
      </c>
      <c r="B9" s="53"/>
      <c r="C9" s="53">
        <v>13</v>
      </c>
      <c r="D9" s="90">
        <v>205876</v>
      </c>
      <c r="E9" s="53"/>
      <c r="F9" s="90">
        <f>209714-388</f>
        <v>209326</v>
      </c>
    </row>
    <row r="10" spans="1:6" ht="15">
      <c r="A10" s="30" t="s">
        <v>22</v>
      </c>
      <c r="B10" s="53"/>
      <c r="C10" s="53">
        <v>14</v>
      </c>
      <c r="D10" s="90">
        <v>2494</v>
      </c>
      <c r="E10" s="53"/>
      <c r="F10" s="90">
        <v>2177</v>
      </c>
    </row>
    <row r="11" spans="1:6" ht="14.25">
      <c r="A11" s="23" t="s">
        <v>39</v>
      </c>
      <c r="B11" s="53"/>
      <c r="C11" s="53">
        <v>15</v>
      </c>
      <c r="D11" s="90">
        <v>23325</v>
      </c>
      <c r="E11" s="53"/>
      <c r="F11" s="90">
        <f>22452+388</f>
        <v>22840</v>
      </c>
    </row>
    <row r="12" spans="1:6" ht="15">
      <c r="A12" s="30" t="s">
        <v>40</v>
      </c>
      <c r="B12" s="53"/>
      <c r="C12" s="53">
        <v>16</v>
      </c>
      <c r="D12" s="90">
        <f>152936-1</f>
        <v>152935</v>
      </c>
      <c r="E12" s="53"/>
      <c r="F12" s="90">
        <v>147583</v>
      </c>
    </row>
    <row r="13" spans="1:6" ht="15">
      <c r="A13" s="30" t="s">
        <v>154</v>
      </c>
      <c r="B13" s="53"/>
      <c r="C13" s="53">
        <v>17</v>
      </c>
      <c r="D13" s="90">
        <v>4741</v>
      </c>
      <c r="E13" s="53"/>
      <c r="F13" s="90">
        <v>5219</v>
      </c>
    </row>
    <row r="14" spans="1:6" ht="15">
      <c r="A14" s="30" t="s">
        <v>26</v>
      </c>
      <c r="B14" s="53"/>
      <c r="C14" s="53">
        <v>18</v>
      </c>
      <c r="D14" s="90">
        <v>5436</v>
      </c>
      <c r="E14" s="53"/>
      <c r="F14" s="90">
        <v>5229</v>
      </c>
    </row>
    <row r="15" spans="1:6" ht="15">
      <c r="A15" s="174" t="s">
        <v>120</v>
      </c>
      <c r="B15" s="53"/>
      <c r="C15" s="53">
        <v>19</v>
      </c>
      <c r="D15" s="90">
        <v>11515</v>
      </c>
      <c r="E15" s="53"/>
      <c r="F15" s="90">
        <v>11011</v>
      </c>
    </row>
    <row r="16" spans="1:6" ht="15">
      <c r="A16" s="174" t="s">
        <v>121</v>
      </c>
      <c r="B16" s="53"/>
      <c r="C16" s="53">
        <v>20</v>
      </c>
      <c r="D16" s="90">
        <v>3431</v>
      </c>
      <c r="E16" s="53"/>
      <c r="F16" s="90">
        <v>3714</v>
      </c>
    </row>
    <row r="17" spans="1:6" ht="15">
      <c r="A17" s="19"/>
      <c r="B17" s="45"/>
      <c r="C17" s="213"/>
      <c r="D17" s="92">
        <f>SUM(D9:D16)</f>
        <v>409753</v>
      </c>
      <c r="E17" s="45"/>
      <c r="F17" s="92">
        <f>SUM(F9:F16)</f>
        <v>407099</v>
      </c>
    </row>
    <row r="18" spans="1:6" ht="14.25" customHeight="1">
      <c r="A18" s="41" t="s">
        <v>11</v>
      </c>
      <c r="B18" s="45"/>
      <c r="C18" s="45"/>
      <c r="D18" s="91"/>
      <c r="E18" s="45"/>
      <c r="F18" s="91"/>
    </row>
    <row r="19" spans="1:6" ht="15">
      <c r="A19" s="23" t="s">
        <v>7</v>
      </c>
      <c r="B19" s="53"/>
      <c r="C19" s="53">
        <v>21</v>
      </c>
      <c r="D19" s="90">
        <v>63300</v>
      </c>
      <c r="E19" s="53"/>
      <c r="F19" s="90">
        <v>56807</v>
      </c>
    </row>
    <row r="20" spans="1:6" ht="15">
      <c r="A20" s="23" t="s">
        <v>46</v>
      </c>
      <c r="B20" s="53"/>
      <c r="C20" s="53">
        <v>22</v>
      </c>
      <c r="D20" s="90">
        <v>122519</v>
      </c>
      <c r="E20" s="53"/>
      <c r="F20" s="90">
        <v>71076</v>
      </c>
    </row>
    <row r="21" spans="1:6" ht="15">
      <c r="A21" s="23" t="s">
        <v>111</v>
      </c>
      <c r="B21" s="53"/>
      <c r="C21" s="53">
        <v>23</v>
      </c>
      <c r="D21" s="90">
        <v>26580</v>
      </c>
      <c r="E21" s="53"/>
      <c r="F21" s="90">
        <v>22479</v>
      </c>
    </row>
    <row r="22" spans="1:6" ht="15">
      <c r="A22" s="19" t="s">
        <v>162</v>
      </c>
      <c r="B22" s="53"/>
      <c r="C22" s="53" t="s">
        <v>167</v>
      </c>
      <c r="D22" s="90">
        <v>3643</v>
      </c>
      <c r="E22" s="53"/>
      <c r="F22" s="90">
        <v>2445</v>
      </c>
    </row>
    <row r="23" spans="1:6" ht="15">
      <c r="A23" s="19" t="s">
        <v>70</v>
      </c>
      <c r="B23" s="53"/>
      <c r="C23" s="53" t="s">
        <v>168</v>
      </c>
      <c r="D23" s="90">
        <v>4981</v>
      </c>
      <c r="E23" s="53"/>
      <c r="F23" s="90">
        <f>7304-2445</f>
        <v>4859</v>
      </c>
    </row>
    <row r="24" spans="1:6" ht="15">
      <c r="A24" s="23" t="s">
        <v>33</v>
      </c>
      <c r="B24" s="53"/>
      <c r="C24" s="53">
        <v>25</v>
      </c>
      <c r="D24" s="90">
        <v>1498</v>
      </c>
      <c r="E24" s="53"/>
      <c r="F24" s="90">
        <v>4343</v>
      </c>
    </row>
    <row r="25" spans="1:6" ht="14.25">
      <c r="A25" s="41"/>
      <c r="B25" s="45"/>
      <c r="C25" s="45"/>
      <c r="D25" s="92">
        <f>SUM(D19:D24)</f>
        <v>222521</v>
      </c>
      <c r="E25" s="45"/>
      <c r="F25" s="92">
        <f>SUM(F19:F24)</f>
        <v>162009</v>
      </c>
    </row>
    <row r="26" spans="1:6" ht="14.25">
      <c r="A26" s="41"/>
      <c r="B26" s="45"/>
      <c r="C26" s="45"/>
      <c r="D26" s="93"/>
      <c r="E26" s="45"/>
      <c r="F26" s="93"/>
    </row>
    <row r="27" spans="1:6" ht="15.75" customHeight="1" thickBot="1">
      <c r="A27" s="41" t="s">
        <v>60</v>
      </c>
      <c r="B27" s="45"/>
      <c r="C27" s="213"/>
      <c r="D27" s="94">
        <f>SUM(D17+D25)</f>
        <v>632274</v>
      </c>
      <c r="E27" s="45"/>
      <c r="F27" s="94">
        <f>SUM(F17+F25)</f>
        <v>569108</v>
      </c>
    </row>
    <row r="28" spans="1:6" ht="15.75" thickTop="1">
      <c r="A28" s="23"/>
      <c r="B28" s="53"/>
      <c r="C28" s="53"/>
      <c r="D28" s="91"/>
      <c r="E28" s="53"/>
      <c r="F28" s="91"/>
    </row>
    <row r="29" spans="1:6" ht="15.75" customHeight="1">
      <c r="A29" s="41" t="s">
        <v>15</v>
      </c>
      <c r="B29" s="49"/>
      <c r="C29" s="49"/>
      <c r="D29" s="125"/>
      <c r="E29" s="49"/>
      <c r="F29" s="125"/>
    </row>
    <row r="30" spans="1:6" ht="17.25" customHeight="1">
      <c r="A30" s="126" t="s">
        <v>41</v>
      </c>
      <c r="B30" s="49"/>
      <c r="C30" s="49"/>
      <c r="D30" s="125"/>
      <c r="E30" s="49"/>
      <c r="F30" s="125"/>
    </row>
    <row r="31" spans="1:6" ht="15">
      <c r="A31" s="23" t="s">
        <v>27</v>
      </c>
      <c r="B31" s="107"/>
      <c r="C31" s="107"/>
      <c r="D31" s="173">
        <v>134798</v>
      </c>
      <c r="E31" s="107"/>
      <c r="F31" s="173">
        <v>134798</v>
      </c>
    </row>
    <row r="32" spans="1:6" ht="15">
      <c r="A32" s="23" t="s">
        <v>112</v>
      </c>
      <c r="B32" s="107"/>
      <c r="C32" s="107"/>
      <c r="D32" s="173">
        <v>-18262</v>
      </c>
      <c r="E32" s="107"/>
      <c r="F32" s="173">
        <v>-18809</v>
      </c>
    </row>
    <row r="33" spans="1:6" ht="15">
      <c r="A33" s="23" t="s">
        <v>78</v>
      </c>
      <c r="B33" s="107"/>
      <c r="C33" s="107"/>
      <c r="D33" s="173">
        <v>329955</v>
      </c>
      <c r="E33" s="107"/>
      <c r="F33" s="173">
        <v>304403</v>
      </c>
    </row>
    <row r="34" spans="1:8" ht="15">
      <c r="A34" s="23" t="s">
        <v>109</v>
      </c>
      <c r="B34" s="107"/>
      <c r="C34" s="107"/>
      <c r="D34" s="173">
        <v>36047</v>
      </c>
      <c r="E34" s="107"/>
      <c r="F34" s="173">
        <v>42483</v>
      </c>
      <c r="H34" s="143"/>
    </row>
    <row r="35" spans="1:6" ht="14.25">
      <c r="A35" s="41"/>
      <c r="B35" s="45"/>
      <c r="C35" s="49">
        <v>26</v>
      </c>
      <c r="D35" s="95">
        <f>SUM(D31:D34)</f>
        <v>482538</v>
      </c>
      <c r="E35" s="53"/>
      <c r="F35" s="95">
        <f>SUM(F31:F34)</f>
        <v>462875</v>
      </c>
    </row>
    <row r="36" spans="1:6" ht="15">
      <c r="A36" s="126" t="s">
        <v>42</v>
      </c>
      <c r="B36" s="45"/>
      <c r="C36" s="45"/>
      <c r="D36" s="91"/>
      <c r="E36" s="45"/>
      <c r="F36" s="91"/>
    </row>
    <row r="37" spans="1:6" ht="15">
      <c r="A37" s="41" t="s">
        <v>35</v>
      </c>
      <c r="B37" s="107"/>
      <c r="C37" s="107"/>
      <c r="D37" s="91"/>
      <c r="E37" s="107"/>
      <c r="F37" s="91"/>
    </row>
    <row r="38" spans="1:6" ht="15">
      <c r="A38" s="23" t="s">
        <v>71</v>
      </c>
      <c r="B38" s="107"/>
      <c r="C38" s="107">
        <v>27</v>
      </c>
      <c r="D38" s="90">
        <v>20284</v>
      </c>
      <c r="E38" s="107"/>
      <c r="F38" s="173">
        <v>23844</v>
      </c>
    </row>
    <row r="39" spans="1:7" ht="15">
      <c r="A39" s="30" t="s">
        <v>18</v>
      </c>
      <c r="B39" s="107"/>
      <c r="C39" s="107">
        <v>28</v>
      </c>
      <c r="D39" s="90">
        <v>5906</v>
      </c>
      <c r="E39" s="107"/>
      <c r="F39" s="173">
        <v>5703</v>
      </c>
      <c r="G39" s="143"/>
    </row>
    <row r="40" spans="1:7" ht="15">
      <c r="A40" s="191" t="s">
        <v>130</v>
      </c>
      <c r="B40" s="107"/>
      <c r="C40" s="107">
        <v>29</v>
      </c>
      <c r="D40" s="90">
        <v>5616</v>
      </c>
      <c r="E40" s="107"/>
      <c r="F40" s="173">
        <v>5866</v>
      </c>
      <c r="G40" s="143"/>
    </row>
    <row r="41" spans="1:9" ht="15">
      <c r="A41" s="23" t="s">
        <v>131</v>
      </c>
      <c r="B41" s="107"/>
      <c r="C41" s="107">
        <v>30</v>
      </c>
      <c r="D41" s="90">
        <v>2821</v>
      </c>
      <c r="E41" s="107"/>
      <c r="F41" s="173">
        <v>2649</v>
      </c>
      <c r="I41" s="143"/>
    </row>
    <row r="42" spans="1:6" ht="15">
      <c r="A42" s="19"/>
      <c r="B42" s="45"/>
      <c r="C42" s="45"/>
      <c r="D42" s="95">
        <f>SUM(D38:D41)</f>
        <v>34627</v>
      </c>
      <c r="E42" s="45"/>
      <c r="F42" s="95">
        <f>SUM(F38:F41)</f>
        <v>38062</v>
      </c>
    </row>
    <row r="43" ht="8.25" customHeight="1"/>
    <row r="44" spans="1:6" ht="15">
      <c r="A44" s="41" t="s">
        <v>23</v>
      </c>
      <c r="B44" s="127"/>
      <c r="C44" s="127"/>
      <c r="D44" s="128"/>
      <c r="E44" s="127"/>
      <c r="F44" s="128"/>
    </row>
    <row r="45" spans="1:6" ht="15">
      <c r="A45" s="31" t="s">
        <v>72</v>
      </c>
      <c r="B45" s="53"/>
      <c r="C45" s="53">
        <v>31</v>
      </c>
      <c r="D45" s="90">
        <v>79165</v>
      </c>
      <c r="E45" s="53"/>
      <c r="F45" s="173">
        <v>48291</v>
      </c>
    </row>
    <row r="46" spans="1:6" ht="15">
      <c r="A46" s="31" t="s">
        <v>77</v>
      </c>
      <c r="B46" s="53"/>
      <c r="C46" s="53">
        <v>27</v>
      </c>
      <c r="D46" s="90">
        <v>7153</v>
      </c>
      <c r="E46" s="53"/>
      <c r="F46" s="173">
        <v>7185</v>
      </c>
    </row>
    <row r="47" spans="1:6" ht="15">
      <c r="A47" s="31" t="s">
        <v>113</v>
      </c>
      <c r="B47" s="53"/>
      <c r="C47" s="53">
        <v>32</v>
      </c>
      <c r="D47" s="90">
        <v>5498</v>
      </c>
      <c r="E47" s="53"/>
      <c r="F47" s="173">
        <v>4712</v>
      </c>
    </row>
    <row r="48" spans="1:6" ht="15">
      <c r="A48" s="31" t="s">
        <v>47</v>
      </c>
      <c r="B48" s="53"/>
      <c r="C48" s="53">
        <v>33</v>
      </c>
      <c r="D48" s="90">
        <v>7463</v>
      </c>
      <c r="E48" s="53"/>
      <c r="F48" s="173">
        <v>497</v>
      </c>
    </row>
    <row r="49" spans="1:6" ht="15">
      <c r="A49" s="31" t="s">
        <v>43</v>
      </c>
      <c r="B49" s="53"/>
      <c r="C49" s="53">
        <v>34</v>
      </c>
      <c r="D49" s="90">
        <v>1264</v>
      </c>
      <c r="E49" s="53"/>
      <c r="F49" s="173">
        <v>609</v>
      </c>
    </row>
    <row r="50" spans="1:6" ht="16.5" customHeight="1">
      <c r="A50" s="70" t="s">
        <v>61</v>
      </c>
      <c r="B50" s="53"/>
      <c r="C50" s="53">
        <v>35</v>
      </c>
      <c r="D50" s="90">
        <v>7028</v>
      </c>
      <c r="E50" s="53"/>
      <c r="F50" s="173">
        <v>5363</v>
      </c>
    </row>
    <row r="51" spans="1:6" ht="15">
      <c r="A51" s="31" t="s">
        <v>24</v>
      </c>
      <c r="B51" s="53"/>
      <c r="C51" s="53">
        <v>36</v>
      </c>
      <c r="D51" s="90">
        <v>7538</v>
      </c>
      <c r="E51" s="53"/>
      <c r="F51" s="173">
        <v>1514</v>
      </c>
    </row>
    <row r="52" spans="1:6" ht="14.25">
      <c r="A52" s="41"/>
      <c r="B52" s="45"/>
      <c r="C52" s="45"/>
      <c r="D52" s="95">
        <f>SUM(D45:D51)</f>
        <v>115109</v>
      </c>
      <c r="E52" s="45"/>
      <c r="F52" s="95">
        <f>SUM(F45:F51)</f>
        <v>68171</v>
      </c>
    </row>
    <row r="53" spans="1:6" ht="6.75" customHeight="1">
      <c r="A53" s="41"/>
      <c r="B53" s="45"/>
      <c r="C53" s="45"/>
      <c r="D53" s="96"/>
      <c r="E53" s="45"/>
      <c r="F53" s="96"/>
    </row>
    <row r="54" spans="1:6" ht="14.25">
      <c r="A54" s="126" t="s">
        <v>44</v>
      </c>
      <c r="B54" s="45"/>
      <c r="C54" s="45"/>
      <c r="D54" s="97">
        <f>D42+D52</f>
        <v>149736</v>
      </c>
      <c r="E54" s="45"/>
      <c r="F54" s="97">
        <f>F42+F52</f>
        <v>106233</v>
      </c>
    </row>
    <row r="55" spans="1:6" ht="5.25" customHeight="1">
      <c r="A55" s="129"/>
      <c r="B55" s="45"/>
      <c r="C55" s="45"/>
      <c r="D55" s="96"/>
      <c r="E55" s="45"/>
      <c r="F55" s="96"/>
    </row>
    <row r="56" spans="1:6" ht="15" thickBot="1">
      <c r="A56" s="41" t="s">
        <v>45</v>
      </c>
      <c r="B56" s="45"/>
      <c r="C56" s="45"/>
      <c r="D56" s="98">
        <f>D35+D54</f>
        <v>632274</v>
      </c>
      <c r="E56" s="45"/>
      <c r="F56" s="98">
        <f>F35+F54</f>
        <v>569108</v>
      </c>
    </row>
    <row r="57" spans="1:6" ht="7.5" customHeight="1" thickTop="1">
      <c r="A57" s="23"/>
      <c r="B57" s="53"/>
      <c r="C57" s="53"/>
      <c r="D57" s="180"/>
      <c r="E57" s="53"/>
      <c r="F57" s="180"/>
    </row>
    <row r="58" spans="1:6" ht="15" customHeight="1">
      <c r="A58" s="23"/>
      <c r="B58" s="53"/>
      <c r="C58" s="53"/>
      <c r="D58" s="180"/>
      <c r="E58" s="53"/>
      <c r="F58" s="180"/>
    </row>
    <row r="59" spans="1:6" ht="15">
      <c r="A59" s="136" t="str">
        <f>'IS'!A39</f>
        <v>Приложенията на страници от 5 до 88 са неразделна част от финансовия отчет.</v>
      </c>
      <c r="B59" s="53"/>
      <c r="C59" s="137"/>
      <c r="D59" s="220"/>
      <c r="E59" s="221"/>
      <c r="F59" s="220"/>
    </row>
    <row r="60" spans="1:6" ht="12.75" customHeight="1">
      <c r="A60" s="136"/>
      <c r="B60" s="53"/>
      <c r="C60" s="137"/>
      <c r="D60" s="140"/>
      <c r="E60" s="137"/>
      <c r="F60" s="140"/>
    </row>
    <row r="61" spans="1:6" ht="22.5" customHeight="1">
      <c r="A61" s="47"/>
      <c r="B61" s="47"/>
      <c r="C61" s="47"/>
      <c r="D61" s="47"/>
      <c r="E61" s="47"/>
      <c r="F61" s="47"/>
    </row>
    <row r="62" spans="1:6" s="18" customFormat="1" ht="15">
      <c r="A62" s="17" t="s">
        <v>68</v>
      </c>
      <c r="B62" s="48"/>
      <c r="C62" s="48"/>
      <c r="D62" s="215"/>
      <c r="E62" s="48"/>
      <c r="F62" s="214"/>
    </row>
    <row r="63" spans="1:6" s="18" customFormat="1" ht="15">
      <c r="A63" s="99" t="s">
        <v>69</v>
      </c>
      <c r="B63" s="48"/>
      <c r="C63" s="48"/>
      <c r="D63" s="48"/>
      <c r="E63" s="48"/>
      <c r="F63" s="214"/>
    </row>
    <row r="64" spans="1:6" s="18" customFormat="1" ht="6" customHeight="1">
      <c r="A64" s="99"/>
      <c r="B64" s="48"/>
      <c r="C64" s="48"/>
      <c r="D64" s="48"/>
      <c r="E64" s="48"/>
      <c r="F64" s="48"/>
    </row>
    <row r="65" spans="1:6" s="18" customFormat="1" ht="15">
      <c r="A65" s="17" t="str">
        <f>'IS'!A45</f>
        <v>Финансов директор: </v>
      </c>
      <c r="B65" s="48"/>
      <c r="C65" s="48"/>
      <c r="D65" s="48"/>
      <c r="E65" s="48"/>
      <c r="F65" s="48"/>
    </row>
    <row r="66" spans="1:6" s="18" customFormat="1" ht="15">
      <c r="A66" s="99" t="str">
        <f>'IS'!A46</f>
        <v>Борис Борисов</v>
      </c>
      <c r="B66" s="48"/>
      <c r="C66" s="48"/>
      <c r="D66" s="48"/>
      <c r="E66" s="48"/>
      <c r="F66" s="214"/>
    </row>
    <row r="67" spans="1:6" s="18" customFormat="1" ht="4.5" customHeight="1">
      <c r="A67" s="99"/>
      <c r="B67" s="48"/>
      <c r="C67" s="48"/>
      <c r="D67" s="48"/>
      <c r="E67" s="48"/>
      <c r="F67" s="48"/>
    </row>
    <row r="68" spans="1:6" s="18" customFormat="1" ht="15">
      <c r="A68" s="112" t="s">
        <v>88</v>
      </c>
      <c r="B68" s="48"/>
      <c r="C68" s="48"/>
      <c r="D68" s="48"/>
      <c r="E68" s="48"/>
      <c r="F68" s="48"/>
    </row>
    <row r="69" spans="1:6" s="18" customFormat="1" ht="15">
      <c r="A69" s="113" t="s">
        <v>58</v>
      </c>
      <c r="B69" s="48"/>
      <c r="C69" s="48"/>
      <c r="D69" s="48"/>
      <c r="E69" s="48"/>
      <c r="F69" s="48"/>
    </row>
  </sheetData>
  <sheetProtection/>
  <mergeCells count="3">
    <mergeCell ref="F4:F5"/>
    <mergeCell ref="C4:C5"/>
    <mergeCell ref="D4:D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perSize="9" scale="77" r:id="rId3"/>
  <headerFooter alignWithMargins="0">
    <oddFooter>&amp;R&amp;"Times New Roman Cyr,Regular"2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SheetLayoutView="100" zoomScalePageLayoutView="0" workbookViewId="0" topLeftCell="A25">
      <selection activeCell="A47" sqref="A47"/>
    </sheetView>
  </sheetViews>
  <sheetFormatPr defaultColWidth="2.57421875" defaultRowHeight="12.75"/>
  <cols>
    <col min="1" max="1" width="70.00390625" style="14" customWidth="1"/>
    <col min="2" max="2" width="7.7109375" style="7" customWidth="1"/>
    <col min="3" max="3" width="13.140625" style="7" customWidth="1"/>
    <col min="4" max="4" width="1.7109375" style="7" customWidth="1"/>
    <col min="5" max="5" width="12.421875" style="8" customWidth="1"/>
    <col min="6" max="27" width="11.57421875" style="4" customWidth="1"/>
    <col min="28" max="16384" width="2.57421875" style="4" customWidth="1"/>
  </cols>
  <sheetData>
    <row r="1" spans="1:5" s="2" customFormat="1" ht="15">
      <c r="A1" s="242" t="s">
        <v>36</v>
      </c>
      <c r="B1" s="243"/>
      <c r="C1" s="243"/>
      <c r="D1" s="243"/>
      <c r="E1" s="243"/>
    </row>
    <row r="2" spans="1:5" s="3" customFormat="1" ht="15">
      <c r="A2" s="244" t="s">
        <v>146</v>
      </c>
      <c r="B2" s="245"/>
      <c r="C2" s="245"/>
      <c r="D2" s="245"/>
      <c r="E2" s="245"/>
    </row>
    <row r="3" spans="1:5" s="3" customFormat="1" ht="15">
      <c r="A3" s="120" t="str">
        <f>'IS'!A3</f>
        <v>за периода, завършващ на 30 юни 2017 година</v>
      </c>
      <c r="B3" s="57"/>
      <c r="C3" s="57"/>
      <c r="D3" s="57"/>
      <c r="E3" s="57"/>
    </row>
    <row r="4" spans="1:5" ht="17.25" customHeight="1">
      <c r="A4" s="246" t="s">
        <v>5</v>
      </c>
      <c r="B4" s="246"/>
      <c r="C4" s="78">
        <v>2017</v>
      </c>
      <c r="D4" s="82"/>
      <c r="E4" s="78">
        <v>2016</v>
      </c>
    </row>
    <row r="5" spans="1:5" ht="14.25" customHeight="1">
      <c r="A5" s="58"/>
      <c r="B5" s="15"/>
      <c r="C5" s="55" t="s">
        <v>9</v>
      </c>
      <c r="D5" s="15"/>
      <c r="E5" s="55" t="s">
        <v>9</v>
      </c>
    </row>
    <row r="6" spans="1:5" ht="12.75" customHeight="1">
      <c r="A6" s="58"/>
      <c r="B6" s="15"/>
      <c r="C6" s="166"/>
      <c r="D6" s="15"/>
      <c r="E6" s="166"/>
    </row>
    <row r="7" spans="1:5" ht="15">
      <c r="A7" s="56" t="s">
        <v>12</v>
      </c>
      <c r="B7" s="59"/>
      <c r="C7" s="60"/>
      <c r="D7" s="59"/>
      <c r="E7" s="60"/>
    </row>
    <row r="8" spans="1:5" ht="15">
      <c r="A8" s="61" t="s">
        <v>6</v>
      </c>
      <c r="B8" s="59"/>
      <c r="C8" s="100">
        <v>88670</v>
      </c>
      <c r="D8" s="59"/>
      <c r="E8" s="100">
        <v>87304</v>
      </c>
    </row>
    <row r="9" spans="1:5" ht="15">
      <c r="A9" s="61" t="s">
        <v>76</v>
      </c>
      <c r="B9" s="59"/>
      <c r="C9" s="100">
        <f>-55488+2</f>
        <v>-55486</v>
      </c>
      <c r="D9" s="59"/>
      <c r="E9" s="100">
        <v>-54762</v>
      </c>
    </row>
    <row r="10" spans="1:5" ht="15">
      <c r="A10" s="61" t="s">
        <v>30</v>
      </c>
      <c r="B10" s="59"/>
      <c r="C10" s="100">
        <v>-17314</v>
      </c>
      <c r="D10" s="59"/>
      <c r="E10" s="100">
        <v>-16310</v>
      </c>
    </row>
    <row r="11" spans="1:5" s="6" customFormat="1" ht="15">
      <c r="A11" s="61" t="s">
        <v>28</v>
      </c>
      <c r="B11" s="62"/>
      <c r="C11" s="100">
        <v>-2554</v>
      </c>
      <c r="D11" s="62"/>
      <c r="E11" s="100">
        <v>-3391</v>
      </c>
    </row>
    <row r="12" spans="1:5" s="6" customFormat="1" ht="15">
      <c r="A12" s="61" t="s">
        <v>31</v>
      </c>
      <c r="B12" s="62"/>
      <c r="C12" s="100">
        <v>705</v>
      </c>
      <c r="D12" s="62"/>
      <c r="E12" s="100">
        <v>952</v>
      </c>
    </row>
    <row r="13" spans="1:5" s="6" customFormat="1" ht="15">
      <c r="A13" s="61" t="s">
        <v>157</v>
      </c>
      <c r="B13" s="62"/>
      <c r="C13" s="100">
        <v>-1075</v>
      </c>
      <c r="D13" s="62"/>
      <c r="E13" s="100">
        <v>-1430</v>
      </c>
    </row>
    <row r="14" spans="1:5" s="6" customFormat="1" ht="15">
      <c r="A14" s="61" t="s">
        <v>62</v>
      </c>
      <c r="B14" s="62"/>
      <c r="C14" s="100">
        <v>-490</v>
      </c>
      <c r="D14" s="62"/>
      <c r="E14" s="100">
        <v>-1022</v>
      </c>
    </row>
    <row r="15" spans="1:5" s="6" customFormat="1" ht="15">
      <c r="A15" s="61" t="s">
        <v>90</v>
      </c>
      <c r="B15" s="62"/>
      <c r="C15" s="100">
        <v>-115</v>
      </c>
      <c r="D15" s="62"/>
      <c r="E15" s="100">
        <v>-153</v>
      </c>
    </row>
    <row r="16" spans="1:5" ht="15">
      <c r="A16" s="233" t="s">
        <v>25</v>
      </c>
      <c r="B16" s="62"/>
      <c r="C16" s="100">
        <v>-892</v>
      </c>
      <c r="D16" s="62"/>
      <c r="E16" s="100">
        <v>-390</v>
      </c>
    </row>
    <row r="17" spans="1:5" s="6" customFormat="1" ht="14.25">
      <c r="A17" s="56" t="s">
        <v>140</v>
      </c>
      <c r="B17" s="62"/>
      <c r="C17" s="101">
        <f>SUM(C8:C16)</f>
        <v>11449</v>
      </c>
      <c r="D17" s="62"/>
      <c r="E17" s="101">
        <f>SUM(E8:E16)</f>
        <v>10798</v>
      </c>
    </row>
    <row r="18" spans="1:5" s="6" customFormat="1" ht="6" customHeight="1">
      <c r="A18" s="56"/>
      <c r="B18" s="62"/>
      <c r="C18" s="83"/>
      <c r="D18" s="62"/>
      <c r="E18" s="83"/>
    </row>
    <row r="19" spans="1:5" s="6" customFormat="1" ht="14.25">
      <c r="A19" s="63" t="s">
        <v>13</v>
      </c>
      <c r="B19" s="62"/>
      <c r="C19" s="83"/>
      <c r="D19" s="62"/>
      <c r="E19" s="83"/>
    </row>
    <row r="20" spans="1:5" ht="15">
      <c r="A20" s="61" t="s">
        <v>21</v>
      </c>
      <c r="B20" s="62"/>
      <c r="C20" s="100">
        <v>-3125</v>
      </c>
      <c r="D20" s="100"/>
      <c r="E20" s="100">
        <v>-3015</v>
      </c>
    </row>
    <row r="21" spans="1:5" ht="15">
      <c r="A21" s="64" t="s">
        <v>48</v>
      </c>
      <c r="B21" s="62"/>
      <c r="C21" s="100">
        <v>9</v>
      </c>
      <c r="D21" s="100"/>
      <c r="E21" s="100">
        <v>91</v>
      </c>
    </row>
    <row r="22" spans="1:5" ht="15">
      <c r="A22" s="61" t="s">
        <v>49</v>
      </c>
      <c r="B22" s="62"/>
      <c r="C22" s="100">
        <v>-29</v>
      </c>
      <c r="D22" s="100"/>
      <c r="E22" s="100">
        <v>-76</v>
      </c>
    </row>
    <row r="23" spans="1:5" ht="15">
      <c r="A23" s="64" t="s">
        <v>170</v>
      </c>
      <c r="B23" s="62"/>
      <c r="C23" s="100">
        <v>0</v>
      </c>
      <c r="D23" s="100"/>
      <c r="E23" s="100">
        <v>9</v>
      </c>
    </row>
    <row r="24" spans="1:5" ht="15">
      <c r="A24" s="61" t="s">
        <v>136</v>
      </c>
      <c r="B24" s="62"/>
      <c r="C24" s="100">
        <v>-1054</v>
      </c>
      <c r="D24" s="100"/>
      <c r="E24" s="100">
        <v>0</v>
      </c>
    </row>
    <row r="25" spans="1:5" ht="15">
      <c r="A25" s="61" t="s">
        <v>177</v>
      </c>
      <c r="B25" s="62"/>
      <c r="C25" s="100">
        <v>3080</v>
      </c>
      <c r="D25" s="100"/>
      <c r="E25" s="100"/>
    </row>
    <row r="26" spans="1:5" ht="15">
      <c r="A26" s="61" t="s">
        <v>93</v>
      </c>
      <c r="B26" s="62"/>
      <c r="C26" s="100">
        <v>-84</v>
      </c>
      <c r="D26" s="100"/>
      <c r="E26" s="100">
        <v>-496</v>
      </c>
    </row>
    <row r="27" spans="1:5" ht="15">
      <c r="A27" s="61" t="s">
        <v>94</v>
      </c>
      <c r="B27" s="62"/>
      <c r="C27" s="100">
        <v>118</v>
      </c>
      <c r="D27" s="100"/>
      <c r="E27" s="100">
        <v>108</v>
      </c>
    </row>
    <row r="28" spans="1:5" ht="15">
      <c r="A28" s="61" t="s">
        <v>105</v>
      </c>
      <c r="B28" s="62"/>
      <c r="C28" s="100">
        <v>-5365</v>
      </c>
      <c r="D28" s="100"/>
      <c r="E28" s="100">
        <v>-11260</v>
      </c>
    </row>
    <row r="29" spans="1:5" ht="15">
      <c r="A29" s="61" t="s">
        <v>100</v>
      </c>
      <c r="B29" s="62"/>
      <c r="C29" s="100">
        <v>1</v>
      </c>
      <c r="D29" s="100"/>
      <c r="E29" s="100">
        <v>18466</v>
      </c>
    </row>
    <row r="30" spans="1:5" ht="15">
      <c r="A30" s="64" t="s">
        <v>101</v>
      </c>
      <c r="B30" s="62"/>
      <c r="C30" s="100">
        <v>-39931</v>
      </c>
      <c r="D30" s="100"/>
      <c r="E30" s="100">
        <v>-5918</v>
      </c>
    </row>
    <row r="31" spans="1:5" ht="15">
      <c r="A31" s="61" t="s">
        <v>107</v>
      </c>
      <c r="B31" s="62"/>
      <c r="C31" s="100">
        <v>3977</v>
      </c>
      <c r="D31" s="100"/>
      <c r="E31" s="100">
        <v>9755</v>
      </c>
    </row>
    <row r="32" spans="1:5" ht="15">
      <c r="A32" s="61" t="s">
        <v>117</v>
      </c>
      <c r="B32" s="62"/>
      <c r="C32" s="100">
        <v>-1559</v>
      </c>
      <c r="D32" s="100"/>
      <c r="E32" s="100">
        <v>-175</v>
      </c>
    </row>
    <row r="33" spans="1:5" ht="15">
      <c r="A33" s="61" t="s">
        <v>108</v>
      </c>
      <c r="B33" s="62"/>
      <c r="C33" s="100">
        <v>0</v>
      </c>
      <c r="D33" s="100"/>
      <c r="E33" s="100">
        <v>25</v>
      </c>
    </row>
    <row r="34" spans="1:5" ht="15">
      <c r="A34" s="61" t="s">
        <v>158</v>
      </c>
      <c r="B34" s="62"/>
      <c r="C34" s="100">
        <v>1997</v>
      </c>
      <c r="D34" s="100"/>
      <c r="E34" s="100">
        <v>985</v>
      </c>
    </row>
    <row r="35" spans="1:5" ht="15">
      <c r="A35" s="61" t="s">
        <v>25</v>
      </c>
      <c r="B35" s="62"/>
      <c r="C35" s="100">
        <v>-80</v>
      </c>
      <c r="D35" s="100"/>
      <c r="E35" s="100">
        <v>0</v>
      </c>
    </row>
    <row r="36" spans="1:5" ht="15">
      <c r="A36" s="56" t="s">
        <v>155</v>
      </c>
      <c r="B36" s="62"/>
      <c r="C36" s="101">
        <f>SUM(C20:C35)</f>
        <v>-42045</v>
      </c>
      <c r="D36" s="62"/>
      <c r="E36" s="101">
        <f>SUM(E20:E35)</f>
        <v>8499</v>
      </c>
    </row>
    <row r="37" spans="1:6" ht="6" customHeight="1">
      <c r="A37" s="61"/>
      <c r="B37" s="62"/>
      <c r="C37" s="83"/>
      <c r="D37" s="62"/>
      <c r="E37" s="83"/>
      <c r="F37" s="4" t="s">
        <v>80</v>
      </c>
    </row>
    <row r="38" spans="1:5" ht="15">
      <c r="A38" s="63" t="s">
        <v>14</v>
      </c>
      <c r="B38" s="62"/>
      <c r="C38" s="84"/>
      <c r="D38" s="62"/>
      <c r="E38" s="84"/>
    </row>
    <row r="39" spans="1:5" ht="15">
      <c r="A39" s="135" t="s">
        <v>89</v>
      </c>
      <c r="B39" s="62"/>
      <c r="C39" s="100">
        <v>-3593</v>
      </c>
      <c r="D39" s="100"/>
      <c r="E39" s="100">
        <v>-3593</v>
      </c>
    </row>
    <row r="40" spans="1:5" ht="15">
      <c r="A40" s="135" t="s">
        <v>122</v>
      </c>
      <c r="B40" s="62"/>
      <c r="C40" s="100">
        <v>30949</v>
      </c>
      <c r="D40" s="100"/>
      <c r="E40" s="100">
        <v>22620</v>
      </c>
    </row>
    <row r="41" spans="1:8" ht="15">
      <c r="A41" s="135" t="s">
        <v>123</v>
      </c>
      <c r="B41" s="62"/>
      <c r="C41" s="100">
        <v>0</v>
      </c>
      <c r="D41" s="100"/>
      <c r="E41" s="100">
        <v>-36801</v>
      </c>
      <c r="H41" s="4" t="s">
        <v>80</v>
      </c>
    </row>
    <row r="42" spans="1:5" ht="15">
      <c r="A42" s="65" t="s">
        <v>29</v>
      </c>
      <c r="B42" s="62"/>
      <c r="C42" s="100">
        <v>-313</v>
      </c>
      <c r="D42" s="100"/>
      <c r="E42" s="100">
        <v>-509</v>
      </c>
    </row>
    <row r="43" spans="1:5" ht="15">
      <c r="A43" s="135" t="s">
        <v>112</v>
      </c>
      <c r="B43" s="62"/>
      <c r="C43" s="100">
        <v>0</v>
      </c>
      <c r="D43" s="100"/>
      <c r="E43" s="100">
        <v>-3</v>
      </c>
    </row>
    <row r="44" spans="1:5" ht="15">
      <c r="A44" s="135" t="s">
        <v>178</v>
      </c>
      <c r="B44" s="62"/>
      <c r="C44" s="100">
        <f>719-2</f>
        <v>717</v>
      </c>
      <c r="D44" s="100"/>
      <c r="E44" s="100">
        <v>0</v>
      </c>
    </row>
    <row r="45" spans="1:5" ht="15">
      <c r="A45" s="65" t="s">
        <v>50</v>
      </c>
      <c r="B45" s="62"/>
      <c r="C45" s="100">
        <v>-5</v>
      </c>
      <c r="D45" s="100"/>
      <c r="E45" s="100">
        <v>-3</v>
      </c>
    </row>
    <row r="46" spans="1:5" ht="15">
      <c r="A46" s="61" t="s">
        <v>81</v>
      </c>
      <c r="B46" s="62"/>
      <c r="C46" s="100">
        <v>-4</v>
      </c>
      <c r="D46" s="100"/>
      <c r="E46" s="100">
        <v>-12</v>
      </c>
    </row>
    <row r="47" spans="1:5" s="6" customFormat="1" ht="14.25">
      <c r="A47" s="66" t="s">
        <v>149</v>
      </c>
      <c r="B47" s="62"/>
      <c r="C47" s="101">
        <f>SUM(C39:C46)</f>
        <v>27751</v>
      </c>
      <c r="D47" s="62"/>
      <c r="E47" s="101">
        <f>SUM(E39:E46)</f>
        <v>-18301</v>
      </c>
    </row>
    <row r="48" spans="1:5" ht="6.75" customHeight="1">
      <c r="A48" s="65"/>
      <c r="B48" s="62"/>
      <c r="C48" s="100"/>
      <c r="D48" s="62"/>
      <c r="E48" s="100"/>
    </row>
    <row r="49" spans="1:5" s="24" customFormat="1" ht="16.5" customHeight="1">
      <c r="A49" s="169" t="s">
        <v>156</v>
      </c>
      <c r="B49" s="62"/>
      <c r="C49" s="106">
        <f>C47+C36+C17</f>
        <v>-2845</v>
      </c>
      <c r="D49" s="62"/>
      <c r="E49" s="106">
        <f>E47+E36+E17</f>
        <v>996</v>
      </c>
    </row>
    <row r="50" spans="1:5" s="24" customFormat="1" ht="5.25" customHeight="1">
      <c r="A50" s="65"/>
      <c r="B50" s="62"/>
      <c r="C50" s="83"/>
      <c r="D50" s="62"/>
      <c r="E50" s="83"/>
    </row>
    <row r="51" spans="1:5" s="25" customFormat="1" ht="15">
      <c r="A51" s="65" t="s">
        <v>74</v>
      </c>
      <c r="B51" s="62"/>
      <c r="C51" s="100">
        <v>4343</v>
      </c>
      <c r="D51" s="62"/>
      <c r="E51" s="100">
        <v>3745</v>
      </c>
    </row>
    <row r="52" spans="1:5" s="25" customFormat="1" ht="6" customHeight="1">
      <c r="A52" s="65"/>
      <c r="B52" s="62"/>
      <c r="C52" s="88"/>
      <c r="D52" s="62"/>
      <c r="E52" s="88"/>
    </row>
    <row r="53" spans="1:5" ht="15.75" thickBot="1">
      <c r="A53" s="66" t="s">
        <v>174</v>
      </c>
      <c r="B53" s="62">
        <v>25</v>
      </c>
      <c r="C53" s="133">
        <f>C51+C49</f>
        <v>1498</v>
      </c>
      <c r="D53" s="62"/>
      <c r="E53" s="133">
        <f>E51+E49</f>
        <v>4741</v>
      </c>
    </row>
    <row r="54" spans="1:5" ht="12" customHeight="1" thickTop="1">
      <c r="A54" s="67"/>
      <c r="B54" s="59"/>
      <c r="C54" s="212"/>
      <c r="D54" s="59"/>
      <c r="E54" s="212"/>
    </row>
    <row r="55" spans="1:5" ht="12" customHeight="1">
      <c r="A55" s="67"/>
      <c r="B55" s="59"/>
      <c r="C55" s="212"/>
      <c r="D55" s="59"/>
      <c r="E55" s="212"/>
    </row>
    <row r="56" spans="1:5" ht="15">
      <c r="A56" s="109" t="str">
        <f>'IS'!A39</f>
        <v>Приложенията на страници от 5 до 88 са неразделна част от финансовия отчет.</v>
      </c>
      <c r="B56" s="59"/>
      <c r="C56" s="175"/>
      <c r="D56" s="59"/>
      <c r="E56" s="5"/>
    </row>
    <row r="57" spans="1:5" ht="15">
      <c r="A57" s="109"/>
      <c r="B57" s="59"/>
      <c r="C57" s="175"/>
      <c r="D57" s="59"/>
      <c r="E57" s="5"/>
    </row>
    <row r="58" spans="1:4" ht="15">
      <c r="A58" s="105" t="s">
        <v>73</v>
      </c>
      <c r="B58" s="68"/>
      <c r="C58" s="68"/>
      <c r="D58" s="68"/>
    </row>
    <row r="59" spans="1:4" ht="15">
      <c r="A59" s="134" t="str">
        <f>'[1]SFP'!A62</f>
        <v>Финансов директор: </v>
      </c>
      <c r="B59" s="68"/>
      <c r="C59" s="68"/>
      <c r="D59" s="68"/>
    </row>
    <row r="60" spans="1:4" ht="15">
      <c r="A60" s="105" t="str">
        <f>'[1]SFP'!A63</f>
        <v>Борис Борисов</v>
      </c>
      <c r="B60" s="68"/>
      <c r="C60" s="68"/>
      <c r="D60" s="68"/>
    </row>
    <row r="61" spans="1:4" ht="15">
      <c r="A61" s="43" t="s">
        <v>88</v>
      </c>
      <c r="B61" s="68"/>
      <c r="C61" s="68"/>
      <c r="D61" s="68"/>
    </row>
    <row r="62" spans="1:4" ht="15">
      <c r="A62" s="105" t="str">
        <f>'[2]IS'!A50</f>
        <v>Йорданка Петкова</v>
      </c>
      <c r="B62" s="68"/>
      <c r="C62" s="68"/>
      <c r="D62" s="68"/>
    </row>
    <row r="63" spans="1:4" ht="9.75" customHeight="1">
      <c r="A63" s="105"/>
      <c r="B63" s="68"/>
      <c r="C63" s="68"/>
      <c r="D63" s="68"/>
    </row>
    <row r="64" spans="1:4" ht="9.75" customHeight="1">
      <c r="A64" s="105"/>
      <c r="B64" s="68"/>
      <c r="C64" s="68"/>
      <c r="D64" s="68"/>
    </row>
    <row r="65" ht="15">
      <c r="A65" s="167"/>
    </row>
    <row r="66" ht="15">
      <c r="A66" s="110"/>
    </row>
    <row r="67" ht="15">
      <c r="A67" s="111"/>
    </row>
    <row r="68" ht="15">
      <c r="A68" s="130"/>
    </row>
    <row r="69" ht="15">
      <c r="A69" s="131"/>
    </row>
    <row r="70" ht="15">
      <c r="A70" s="130"/>
    </row>
    <row r="71" ht="15">
      <c r="A71" s="132"/>
    </row>
    <row r="72" ht="15">
      <c r="A72" s="132"/>
    </row>
  </sheetData>
  <sheetProtection/>
  <mergeCells count="3">
    <mergeCell ref="A1:E1"/>
    <mergeCell ref="A2:E2"/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300" verticalDpi="300" orientation="portrait" paperSize="9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view="pageBreakPreview" zoomScale="80" zoomScaleSheetLayoutView="80" zoomScalePageLayoutView="0" workbookViewId="0" topLeftCell="A10">
      <selection activeCell="A30" sqref="A30"/>
    </sheetView>
  </sheetViews>
  <sheetFormatPr defaultColWidth="9.140625" defaultRowHeight="12.75"/>
  <cols>
    <col min="1" max="1" width="67.57421875" style="11" customWidth="1"/>
    <col min="2" max="2" width="8.8515625" style="11" customWidth="1"/>
    <col min="3" max="3" width="12.00390625" style="11" customWidth="1"/>
    <col min="4" max="4" width="0.5625" style="11" customWidth="1"/>
    <col min="5" max="5" width="12.00390625" style="11" customWidth="1"/>
    <col min="6" max="6" width="0.71875" style="11" customWidth="1"/>
    <col min="7" max="7" width="11.8515625" style="11" customWidth="1"/>
    <col min="8" max="8" width="0.5625" style="11" customWidth="1"/>
    <col min="9" max="9" width="15.00390625" style="11" customWidth="1"/>
    <col min="10" max="10" width="0.5625" style="11" customWidth="1"/>
    <col min="11" max="11" width="13.8515625" style="11" customWidth="1"/>
    <col min="12" max="12" width="0.85546875" style="11" customWidth="1"/>
    <col min="13" max="13" width="14.57421875" style="11" customWidth="1"/>
    <col min="14" max="14" width="0.2890625" style="11" customWidth="1"/>
    <col min="15" max="15" width="11.57421875" style="11" customWidth="1"/>
    <col min="16" max="16" width="0.42578125" style="11" customWidth="1"/>
    <col min="17" max="17" width="13.57421875" style="11" customWidth="1"/>
    <col min="18" max="18" width="9.57421875" style="11" bestFit="1" customWidth="1"/>
    <col min="19" max="16384" width="9.140625" style="11" customWidth="1"/>
  </cols>
  <sheetData>
    <row r="1" spans="1:17" ht="18" customHeight="1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244" t="s">
        <v>147</v>
      </c>
      <c r="B2" s="244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</row>
    <row r="3" spans="1:17" ht="18" customHeight="1">
      <c r="A3" s="120" t="str">
        <f>CFS!A3</f>
        <v>за периода, завършващ на 30 юни 2017 година</v>
      </c>
      <c r="B3" s="2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36.75" customHeight="1">
      <c r="A4" s="22"/>
      <c r="B4" s="2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157" customFormat="1" ht="15" customHeight="1">
      <c r="A5" s="251" t="s">
        <v>5</v>
      </c>
      <c r="B5" s="251"/>
      <c r="C5" s="248" t="s">
        <v>27</v>
      </c>
      <c r="D5" s="155"/>
      <c r="E5" s="248" t="s">
        <v>112</v>
      </c>
      <c r="F5" s="155"/>
      <c r="G5" s="248" t="s">
        <v>17</v>
      </c>
      <c r="H5" s="156"/>
      <c r="I5" s="248" t="s">
        <v>82</v>
      </c>
      <c r="J5" s="155"/>
      <c r="K5" s="248" t="s">
        <v>106</v>
      </c>
      <c r="L5" s="156"/>
      <c r="M5" s="248" t="s">
        <v>110</v>
      </c>
      <c r="N5" s="156"/>
      <c r="O5" s="248" t="s">
        <v>109</v>
      </c>
      <c r="P5" s="156"/>
      <c r="Q5" s="248" t="s">
        <v>32</v>
      </c>
    </row>
    <row r="6" spans="1:17" s="160" customFormat="1" ht="52.5" customHeight="1">
      <c r="A6" s="251"/>
      <c r="B6" s="251"/>
      <c r="C6" s="249"/>
      <c r="D6" s="158"/>
      <c r="E6" s="249"/>
      <c r="F6" s="158"/>
      <c r="G6" s="249"/>
      <c r="H6" s="159"/>
      <c r="I6" s="249"/>
      <c r="J6" s="158"/>
      <c r="K6" s="249"/>
      <c r="L6" s="159"/>
      <c r="M6" s="249"/>
      <c r="N6" s="159"/>
      <c r="O6" s="249"/>
      <c r="P6" s="159"/>
      <c r="Q6" s="249"/>
    </row>
    <row r="7" spans="1:17" s="29" customFormat="1" ht="15">
      <c r="A7" s="179"/>
      <c r="B7" s="154"/>
      <c r="C7" s="27" t="s">
        <v>9</v>
      </c>
      <c r="D7" s="27"/>
      <c r="E7" s="27" t="s">
        <v>9</v>
      </c>
      <c r="F7" s="27"/>
      <c r="G7" s="27" t="s">
        <v>9</v>
      </c>
      <c r="H7" s="27"/>
      <c r="I7" s="27" t="s">
        <v>9</v>
      </c>
      <c r="J7" s="27"/>
      <c r="K7" s="27" t="s">
        <v>9</v>
      </c>
      <c r="L7" s="27"/>
      <c r="M7" s="27" t="s">
        <v>9</v>
      </c>
      <c r="N7" s="27"/>
      <c r="O7" s="27" t="s">
        <v>9</v>
      </c>
      <c r="P7" s="27"/>
      <c r="Q7" s="27" t="s">
        <v>9</v>
      </c>
    </row>
    <row r="8" spans="1:17" s="26" customFormat="1" ht="9" customHeight="1">
      <c r="A8" s="42"/>
      <c r="B8" s="42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01"/>
    </row>
    <row r="9" spans="1:19" s="18" customFormat="1" ht="18" customHeight="1">
      <c r="A9" s="54" t="s">
        <v>165</v>
      </c>
      <c r="B9" s="74"/>
      <c r="C9" s="219">
        <v>134798</v>
      </c>
      <c r="D9" s="218"/>
      <c r="E9" s="219">
        <v>-17597</v>
      </c>
      <c r="F9" s="218"/>
      <c r="G9" s="219">
        <v>45256</v>
      </c>
      <c r="H9" s="218"/>
      <c r="I9" s="219">
        <v>22286</v>
      </c>
      <c r="J9" s="27"/>
      <c r="K9" s="219">
        <v>1290</v>
      </c>
      <c r="L9" s="218"/>
      <c r="M9" s="219">
        <v>215395</v>
      </c>
      <c r="N9" s="218"/>
      <c r="O9" s="219">
        <v>30198</v>
      </c>
      <c r="P9" s="218"/>
      <c r="Q9" s="219">
        <f>SUM(C9:P9)</f>
        <v>431626</v>
      </c>
      <c r="R9" s="168"/>
      <c r="S9" s="168"/>
    </row>
    <row r="10" spans="1:17" s="18" customFormat="1" ht="15">
      <c r="A10" s="250" t="s">
        <v>151</v>
      </c>
      <c r="B10" s="250"/>
      <c r="C10" s="48"/>
      <c r="D10" s="48"/>
      <c r="E10" s="16"/>
      <c r="F10" s="16"/>
      <c r="Q10" s="168"/>
    </row>
    <row r="11" spans="1:17" s="18" customFormat="1" ht="15">
      <c r="A11" s="163" t="s">
        <v>112</v>
      </c>
      <c r="B11" s="20"/>
      <c r="C11" s="73">
        <v>0</v>
      </c>
      <c r="D11" s="73"/>
      <c r="E11" s="73">
        <v>-1212</v>
      </c>
      <c r="F11" s="73"/>
      <c r="G11" s="73">
        <v>0</v>
      </c>
      <c r="H11" s="73"/>
      <c r="I11" s="73">
        <v>0</v>
      </c>
      <c r="J11" s="73"/>
      <c r="K11" s="73">
        <v>0</v>
      </c>
      <c r="L11" s="73"/>
      <c r="M11" s="73">
        <v>0</v>
      </c>
      <c r="N11" s="73"/>
      <c r="O11" s="73">
        <v>0</v>
      </c>
      <c r="P11" s="73"/>
      <c r="Q11" s="73">
        <f>SUM(C11:P11)</f>
        <v>-1212</v>
      </c>
    </row>
    <row r="12" spans="1:17" s="18" customFormat="1" ht="5.25" customHeight="1">
      <c r="A12" s="163"/>
      <c r="B12" s="2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7" s="18" customFormat="1" ht="15">
      <c r="A13" s="71" t="s">
        <v>66</v>
      </c>
      <c r="B13" s="20"/>
      <c r="C13" s="72">
        <v>0</v>
      </c>
      <c r="D13" s="73"/>
      <c r="E13" s="72">
        <v>0</v>
      </c>
      <c r="F13" s="73"/>
      <c r="G13" s="72">
        <f>G14</f>
        <v>2585</v>
      </c>
      <c r="H13" s="73"/>
      <c r="I13" s="72">
        <v>0</v>
      </c>
      <c r="J13" s="73"/>
      <c r="K13" s="72">
        <v>0</v>
      </c>
      <c r="L13" s="73"/>
      <c r="M13" s="72">
        <f>M14</f>
        <v>14191</v>
      </c>
      <c r="N13" s="73"/>
      <c r="O13" s="72">
        <f>O14+O15</f>
        <v>-25846</v>
      </c>
      <c r="P13" s="73"/>
      <c r="Q13" s="72">
        <f>G13+M13+O13</f>
        <v>-9070</v>
      </c>
    </row>
    <row r="14" spans="1:17" s="18" customFormat="1" ht="15">
      <c r="A14" s="102" t="s">
        <v>102</v>
      </c>
      <c r="B14" s="103"/>
      <c r="C14" s="177">
        <v>0</v>
      </c>
      <c r="D14" s="177"/>
      <c r="E14" s="177">
        <v>0</v>
      </c>
      <c r="F14" s="177"/>
      <c r="G14" s="177">
        <v>2585</v>
      </c>
      <c r="H14" s="177"/>
      <c r="I14" s="177">
        <v>0</v>
      </c>
      <c r="J14" s="177"/>
      <c r="K14" s="177">
        <v>0</v>
      </c>
      <c r="L14" s="177"/>
      <c r="M14" s="177">
        <v>14191</v>
      </c>
      <c r="N14" s="177"/>
      <c r="O14" s="177">
        <f>-G14-M14</f>
        <v>-16776</v>
      </c>
      <c r="P14" s="177"/>
      <c r="Q14" s="73">
        <f>SUM(C14:P14)</f>
        <v>0</v>
      </c>
    </row>
    <row r="15" spans="1:17" s="18" customFormat="1" ht="15">
      <c r="A15" s="102" t="s">
        <v>115</v>
      </c>
      <c r="B15" s="103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>
        <v>-9070</v>
      </c>
      <c r="P15" s="177"/>
      <c r="Q15" s="73"/>
    </row>
    <row r="16" spans="1:17" s="18" customFormat="1" ht="16.5" customHeight="1">
      <c r="A16" s="188" t="s">
        <v>127</v>
      </c>
      <c r="B16" s="187"/>
      <c r="C16" s="189">
        <v>0</v>
      </c>
      <c r="D16" s="186"/>
      <c r="E16" s="189">
        <v>0</v>
      </c>
      <c r="F16" s="186"/>
      <c r="G16" s="189">
        <v>0</v>
      </c>
      <c r="H16" s="186"/>
      <c r="I16" s="189">
        <f>I17+I18</f>
        <v>2366</v>
      </c>
      <c r="J16" s="186"/>
      <c r="K16" s="189">
        <f>K17+K18</f>
        <v>1515</v>
      </c>
      <c r="L16" s="186"/>
      <c r="M16" s="189">
        <v>0</v>
      </c>
      <c r="N16" s="186"/>
      <c r="O16" s="189">
        <f>O17+O18</f>
        <v>37650</v>
      </c>
      <c r="P16" s="186"/>
      <c r="Q16" s="189">
        <f>SUM(C16:P16)</f>
        <v>41531</v>
      </c>
    </row>
    <row r="17" spans="1:17" s="18" customFormat="1" ht="15">
      <c r="A17" s="185" t="s">
        <v>125</v>
      </c>
      <c r="B17" s="20"/>
      <c r="C17" s="177">
        <v>0</v>
      </c>
      <c r="D17" s="177"/>
      <c r="E17" s="177">
        <v>0</v>
      </c>
      <c r="F17" s="177"/>
      <c r="G17" s="177">
        <v>0</v>
      </c>
      <c r="H17" s="177"/>
      <c r="I17" s="177">
        <v>0</v>
      </c>
      <c r="J17" s="177"/>
      <c r="K17" s="177">
        <v>0</v>
      </c>
      <c r="L17" s="177"/>
      <c r="M17" s="177">
        <v>0</v>
      </c>
      <c r="N17" s="177"/>
      <c r="O17" s="177">
        <v>37770</v>
      </c>
      <c r="P17" s="177"/>
      <c r="Q17" s="177">
        <f>SUM(C17:P17)</f>
        <v>37770</v>
      </c>
    </row>
    <row r="18" spans="1:17" s="18" customFormat="1" ht="18.75" customHeight="1">
      <c r="A18" s="185" t="s">
        <v>126</v>
      </c>
      <c r="B18" s="20"/>
      <c r="C18" s="177">
        <v>0</v>
      </c>
      <c r="D18" s="177"/>
      <c r="E18" s="177">
        <v>0</v>
      </c>
      <c r="F18" s="177"/>
      <c r="G18" s="177">
        <v>0</v>
      </c>
      <c r="H18" s="177"/>
      <c r="I18" s="177">
        <v>2366</v>
      </c>
      <c r="J18" s="177"/>
      <c r="K18" s="177">
        <v>1515</v>
      </c>
      <c r="L18" s="177"/>
      <c r="M18" s="177">
        <v>0</v>
      </c>
      <c r="N18" s="177"/>
      <c r="O18" s="177">
        <v>-120</v>
      </c>
      <c r="P18" s="177"/>
      <c r="Q18" s="177">
        <f>SUM(C18:P18)</f>
        <v>3761</v>
      </c>
    </row>
    <row r="19" spans="1:17" s="18" customFormat="1" ht="15">
      <c r="A19" s="52" t="s">
        <v>114</v>
      </c>
      <c r="B19" s="20"/>
      <c r="C19" s="73">
        <v>0</v>
      </c>
      <c r="D19" s="73"/>
      <c r="E19" s="73">
        <v>0</v>
      </c>
      <c r="F19" s="73"/>
      <c r="G19" s="73">
        <v>0</v>
      </c>
      <c r="H19" s="73"/>
      <c r="I19" s="73">
        <v>-481</v>
      </c>
      <c r="J19" s="73"/>
      <c r="K19" s="73">
        <v>0</v>
      </c>
      <c r="L19" s="73"/>
      <c r="M19" s="73">
        <v>0</v>
      </c>
      <c r="N19" s="73"/>
      <c r="O19" s="73">
        <f>-I19</f>
        <v>481</v>
      </c>
      <c r="P19" s="73"/>
      <c r="Q19" s="73">
        <f>I19+O19</f>
        <v>0</v>
      </c>
    </row>
    <row r="20" spans="1:17" s="18" customFormat="1" ht="20.25" customHeight="1">
      <c r="A20" s="54" t="s">
        <v>152</v>
      </c>
      <c r="B20" s="74">
        <v>26</v>
      </c>
      <c r="C20" s="209">
        <f>C9</f>
        <v>134798</v>
      </c>
      <c r="D20" s="207"/>
      <c r="E20" s="209">
        <f>E9+E11</f>
        <v>-18809</v>
      </c>
      <c r="F20" s="207"/>
      <c r="G20" s="209">
        <f>G9+G13</f>
        <v>47841</v>
      </c>
      <c r="H20" s="208"/>
      <c r="I20" s="209">
        <f>I9+I19+I16</f>
        <v>24171</v>
      </c>
      <c r="J20" s="208"/>
      <c r="K20" s="209">
        <f>K9+K16+K19</f>
        <v>2805</v>
      </c>
      <c r="L20" s="208"/>
      <c r="M20" s="209">
        <f>M9+M13</f>
        <v>229586</v>
      </c>
      <c r="N20" s="208"/>
      <c r="O20" s="209">
        <f>O9+O11+O13+O19+O16</f>
        <v>42483</v>
      </c>
      <c r="P20" s="208"/>
      <c r="Q20" s="209">
        <f>Q9+Q11+Q13+Q19+Q16</f>
        <v>462875</v>
      </c>
    </row>
    <row r="21" spans="1:17" s="18" customFormat="1" ht="18" customHeight="1">
      <c r="A21" s="250" t="s">
        <v>166</v>
      </c>
      <c r="B21" s="250"/>
      <c r="C21" s="48"/>
      <c r="D21" s="48"/>
      <c r="E21" s="16"/>
      <c r="F21" s="16"/>
      <c r="Q21" s="168"/>
    </row>
    <row r="22" spans="1:17" s="18" customFormat="1" ht="15" customHeight="1">
      <c r="A22" s="163" t="s">
        <v>176</v>
      </c>
      <c r="B22" s="20"/>
      <c r="C22" s="73">
        <v>0</v>
      </c>
      <c r="D22" s="73"/>
      <c r="E22" s="73">
        <v>547</v>
      </c>
      <c r="F22" s="73"/>
      <c r="G22" s="73">
        <v>0</v>
      </c>
      <c r="H22" s="73"/>
      <c r="I22" s="73">
        <v>0</v>
      </c>
      <c r="J22" s="73"/>
      <c r="K22" s="73">
        <v>0</v>
      </c>
      <c r="L22" s="73"/>
      <c r="M22" s="73">
        <v>0</v>
      </c>
      <c r="N22" s="73"/>
      <c r="O22" s="73">
        <v>170</v>
      </c>
      <c r="P22" s="73"/>
      <c r="Q22" s="73">
        <f>SUM(C22:P22)</f>
        <v>717</v>
      </c>
    </row>
    <row r="23" spans="1:17" s="18" customFormat="1" ht="8.25" customHeight="1">
      <c r="A23" s="163"/>
      <c r="B23" s="20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7" s="18" customFormat="1" ht="15.75" customHeight="1">
      <c r="A24" s="71" t="s">
        <v>66</v>
      </c>
      <c r="B24" s="20"/>
      <c r="C24" s="72"/>
      <c r="D24" s="73"/>
      <c r="E24" s="72"/>
      <c r="F24" s="73"/>
      <c r="G24" s="72">
        <f>G25</f>
        <v>3825</v>
      </c>
      <c r="H24" s="73"/>
      <c r="I24" s="72"/>
      <c r="J24" s="73"/>
      <c r="K24" s="72"/>
      <c r="L24" s="73"/>
      <c r="M24" s="72">
        <f>M25</f>
        <v>21495</v>
      </c>
      <c r="N24" s="73"/>
      <c r="O24" s="72">
        <f>O25+O26</f>
        <v>-38250</v>
      </c>
      <c r="P24" s="73"/>
      <c r="Q24" s="72">
        <f>G24+M24+O24</f>
        <v>-12930</v>
      </c>
    </row>
    <row r="25" spans="1:17" s="18" customFormat="1" ht="15" customHeight="1">
      <c r="A25" s="102" t="s">
        <v>102</v>
      </c>
      <c r="B25" s="20"/>
      <c r="C25" s="73"/>
      <c r="D25" s="73"/>
      <c r="E25" s="73"/>
      <c r="F25" s="73"/>
      <c r="G25" s="177">
        <v>3825</v>
      </c>
      <c r="H25" s="73"/>
      <c r="I25" s="73"/>
      <c r="J25" s="73"/>
      <c r="K25" s="73"/>
      <c r="L25" s="73"/>
      <c r="M25" s="177">
        <v>21495</v>
      </c>
      <c r="N25" s="73"/>
      <c r="O25" s="177">
        <f>-G25-M25</f>
        <v>-25320</v>
      </c>
      <c r="P25" s="73"/>
      <c r="Q25" s="73">
        <f>SUM(C25:P25)</f>
        <v>0</v>
      </c>
    </row>
    <row r="26" spans="1:17" s="18" customFormat="1" ht="16.5" customHeight="1">
      <c r="A26" s="102" t="s">
        <v>115</v>
      </c>
      <c r="B26" s="20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>
        <v>-12930</v>
      </c>
      <c r="P26" s="73"/>
      <c r="Q26" s="73"/>
    </row>
    <row r="27" spans="1:17" s="18" customFormat="1" ht="18.75" customHeight="1">
      <c r="A27" s="188" t="s">
        <v>127</v>
      </c>
      <c r="B27" s="187"/>
      <c r="C27" s="189">
        <f>+C28+C29</f>
        <v>0</v>
      </c>
      <c r="D27" s="186"/>
      <c r="E27" s="189">
        <f>+E28+E29</f>
        <v>0</v>
      </c>
      <c r="F27" s="186"/>
      <c r="G27" s="189">
        <f>+G28+G29</f>
        <v>0</v>
      </c>
      <c r="H27" s="186"/>
      <c r="I27" s="189">
        <f>I29</f>
        <v>0</v>
      </c>
      <c r="J27" s="186"/>
      <c r="K27" s="189">
        <f>+K28+K29</f>
        <v>234</v>
      </c>
      <c r="L27" s="186"/>
      <c r="M27" s="189">
        <v>0</v>
      </c>
      <c r="N27" s="186"/>
      <c r="O27" s="189">
        <f>+O28+O29</f>
        <v>31642</v>
      </c>
      <c r="P27" s="186"/>
      <c r="Q27" s="189">
        <f>SUM(C27:P27)</f>
        <v>31876</v>
      </c>
    </row>
    <row r="28" spans="1:17" s="18" customFormat="1" ht="15.75" customHeight="1">
      <c r="A28" s="185" t="s">
        <v>125</v>
      </c>
      <c r="B28" s="20"/>
      <c r="C28" s="177">
        <v>0</v>
      </c>
      <c r="D28" s="177"/>
      <c r="E28" s="177">
        <v>0</v>
      </c>
      <c r="F28" s="177"/>
      <c r="G28" s="177">
        <v>0</v>
      </c>
      <c r="H28" s="177"/>
      <c r="I28" s="177">
        <v>0</v>
      </c>
      <c r="J28" s="177"/>
      <c r="K28" s="177">
        <v>0</v>
      </c>
      <c r="L28" s="177"/>
      <c r="M28" s="177">
        <v>0</v>
      </c>
      <c r="N28" s="177"/>
      <c r="O28" s="177">
        <f>'IS'!C26</f>
        <v>31642</v>
      </c>
      <c r="P28" s="177"/>
      <c r="Q28" s="177">
        <f>SUM(C28:P28)</f>
        <v>31642</v>
      </c>
    </row>
    <row r="29" spans="1:17" s="18" customFormat="1" ht="16.5" customHeight="1">
      <c r="A29" s="185" t="s">
        <v>126</v>
      </c>
      <c r="B29" s="20"/>
      <c r="C29" s="177">
        <v>0</v>
      </c>
      <c r="D29" s="177"/>
      <c r="E29" s="177">
        <v>0</v>
      </c>
      <c r="F29" s="177"/>
      <c r="G29" s="177">
        <v>0</v>
      </c>
      <c r="H29" s="177"/>
      <c r="I29" s="177">
        <v>0</v>
      </c>
      <c r="J29" s="177"/>
      <c r="K29" s="177">
        <f>'IS'!C30</f>
        <v>234</v>
      </c>
      <c r="L29" s="177"/>
      <c r="M29" s="177">
        <v>0</v>
      </c>
      <c r="N29" s="177"/>
      <c r="O29" s="177">
        <v>0</v>
      </c>
      <c r="P29" s="177"/>
      <c r="Q29" s="177">
        <f>SUM(C29:P29)</f>
        <v>234</v>
      </c>
    </row>
    <row r="30" spans="1:17" s="18" customFormat="1" ht="16.5" customHeight="1">
      <c r="A30" s="52" t="s">
        <v>114</v>
      </c>
      <c r="B30" s="20"/>
      <c r="C30" s="73">
        <v>0</v>
      </c>
      <c r="D30" s="73"/>
      <c r="E30" s="73">
        <v>0</v>
      </c>
      <c r="F30" s="73"/>
      <c r="G30" s="73">
        <v>0</v>
      </c>
      <c r="H30" s="73"/>
      <c r="I30" s="73">
        <v>-2</v>
      </c>
      <c r="J30" s="73"/>
      <c r="K30" s="73">
        <v>0</v>
      </c>
      <c r="L30" s="73"/>
      <c r="M30" s="73">
        <v>0</v>
      </c>
      <c r="N30" s="73"/>
      <c r="O30" s="73">
        <f>-I30</f>
        <v>2</v>
      </c>
      <c r="P30" s="73"/>
      <c r="Q30" s="73">
        <f>I30+O30</f>
        <v>0</v>
      </c>
    </row>
    <row r="31" spans="1:19" s="18" customFormat="1" ht="18.75" customHeight="1" thickBot="1">
      <c r="A31" s="54" t="s">
        <v>173</v>
      </c>
      <c r="B31" s="74">
        <v>26</v>
      </c>
      <c r="C31" s="176">
        <f>C20</f>
        <v>134798</v>
      </c>
      <c r="D31" s="48"/>
      <c r="E31" s="176">
        <f>E20+E22</f>
        <v>-18262</v>
      </c>
      <c r="F31" s="222"/>
      <c r="G31" s="176">
        <f>G20+G24</f>
        <v>51666</v>
      </c>
      <c r="H31" s="178"/>
      <c r="I31" s="176">
        <f>I20+I27+I30</f>
        <v>24169</v>
      </c>
      <c r="J31" s="178"/>
      <c r="K31" s="176">
        <f>K20+K27</f>
        <v>3039</v>
      </c>
      <c r="L31" s="178"/>
      <c r="M31" s="176">
        <f>M20+M24</f>
        <v>251081</v>
      </c>
      <c r="N31" s="178"/>
      <c r="O31" s="176">
        <f>O20+O22+O27+O30+O24</f>
        <v>36047</v>
      </c>
      <c r="P31" s="178"/>
      <c r="Q31" s="176">
        <f>Q20+Q22+Q27+Q30+Q24</f>
        <v>482538</v>
      </c>
      <c r="R31" s="168"/>
      <c r="S31" s="168"/>
    </row>
    <row r="32" spans="1:17" s="18" customFormat="1" ht="12" customHeight="1" thickTop="1">
      <c r="A32" s="54"/>
      <c r="B32" s="20"/>
      <c r="C32" s="48"/>
      <c r="D32" s="48"/>
      <c r="E32" s="16"/>
      <c r="F32" s="16"/>
      <c r="Q32" s="168"/>
    </row>
    <row r="33" spans="1:17" s="18" customFormat="1" ht="12" customHeight="1">
      <c r="A33" s="54"/>
      <c r="B33" s="20"/>
      <c r="C33" s="48"/>
      <c r="D33" s="48"/>
      <c r="E33" s="16"/>
      <c r="F33" s="16"/>
      <c r="Q33" s="168"/>
    </row>
    <row r="34" spans="1:17" s="18" customFormat="1" ht="12" customHeight="1">
      <c r="A34" s="54"/>
      <c r="B34" s="20"/>
      <c r="C34" s="48"/>
      <c r="D34" s="48"/>
      <c r="E34" s="16"/>
      <c r="F34" s="16"/>
      <c r="Q34" s="168"/>
    </row>
    <row r="35" spans="1:17" s="18" customFormat="1" ht="16.5" customHeight="1">
      <c r="A35" s="54"/>
      <c r="B35" s="20"/>
      <c r="C35" s="48"/>
      <c r="D35" s="48"/>
      <c r="E35" s="16"/>
      <c r="F35" s="16"/>
      <c r="O35" s="168"/>
      <c r="Q35" s="168"/>
    </row>
    <row r="36" spans="1:17" s="12" customFormat="1" ht="15">
      <c r="A36" s="139" t="str">
        <f>'IS'!A39</f>
        <v>Приложенията на страници от 5 до 88 са неразделна част от финансовия отчет.</v>
      </c>
      <c r="B36" s="69"/>
      <c r="G36" s="172"/>
      <c r="I36" s="172"/>
      <c r="K36" s="172"/>
      <c r="M36" s="172"/>
      <c r="O36" s="172"/>
      <c r="Q36" s="193"/>
    </row>
    <row r="37" spans="1:17" s="12" customFormat="1" ht="15">
      <c r="A37" s="139"/>
      <c r="B37" s="69"/>
      <c r="G37" s="172"/>
      <c r="I37" s="172"/>
      <c r="K37" s="172"/>
      <c r="M37" s="172"/>
      <c r="O37" s="172"/>
      <c r="Q37" s="193"/>
    </row>
    <row r="38" spans="1:15" s="12" customFormat="1" ht="15">
      <c r="A38" s="139"/>
      <c r="B38" s="69"/>
      <c r="O38" s="172"/>
    </row>
    <row r="39" spans="1:17" s="227" customFormat="1" ht="15">
      <c r="A39" s="17" t="s">
        <v>68</v>
      </c>
      <c r="B39" s="226" t="s">
        <v>137</v>
      </c>
      <c r="G39" s="226" t="s">
        <v>138</v>
      </c>
      <c r="P39" s="226"/>
      <c r="Q39" s="226"/>
    </row>
    <row r="40" spans="1:17" s="227" customFormat="1" ht="25.5" customHeight="1">
      <c r="A40" s="17"/>
      <c r="B40" s="226"/>
      <c r="G40" s="226"/>
      <c r="P40" s="226"/>
      <c r="Q40" s="226"/>
    </row>
    <row r="41" spans="1:17" s="227" customFormat="1" ht="15">
      <c r="A41" s="210" t="s">
        <v>69</v>
      </c>
      <c r="C41" s="228" t="s">
        <v>92</v>
      </c>
      <c r="H41" s="228"/>
      <c r="I41" s="226" t="s">
        <v>58</v>
      </c>
      <c r="L41" s="228"/>
      <c r="P41" s="226"/>
      <c r="Q41" s="226"/>
    </row>
    <row r="42" spans="1:2" ht="15">
      <c r="A42" s="10"/>
      <c r="B42" s="10"/>
    </row>
    <row r="43" spans="1:2" ht="15">
      <c r="A43" s="9"/>
      <c r="B43" s="9"/>
    </row>
    <row r="52" spans="1:2" ht="15">
      <c r="A52" s="44"/>
      <c r="B52" s="44"/>
    </row>
  </sheetData>
  <sheetProtection/>
  <mergeCells count="12">
    <mergeCell ref="A10:B10"/>
    <mergeCell ref="K5:K6"/>
    <mergeCell ref="A21:B21"/>
    <mergeCell ref="G5:G6"/>
    <mergeCell ref="I5:I6"/>
    <mergeCell ref="A5:B6"/>
    <mergeCell ref="A2:Q2"/>
    <mergeCell ref="Q5:Q6"/>
    <mergeCell ref="C5:C6"/>
    <mergeCell ref="E5:E6"/>
    <mergeCell ref="M5:M6"/>
    <mergeCell ref="O5:O6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72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Liubima Dasheva</cp:lastModifiedBy>
  <cp:lastPrinted>2017-07-26T11:00:26Z</cp:lastPrinted>
  <dcterms:created xsi:type="dcterms:W3CDTF">2003-02-07T14:36:34Z</dcterms:created>
  <dcterms:modified xsi:type="dcterms:W3CDTF">2017-07-31T09:57:31Z</dcterms:modified>
  <cp:category/>
  <cp:version/>
  <cp:contentType/>
  <cp:contentStatus/>
</cp:coreProperties>
</file>